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workbookProtection workbookPassword="CC6F" lockStructure="1"/>
  <bookViews>
    <workbookView xWindow="0" yWindow="0" windowWidth="16650" windowHeight="7710" tabRatio="925" activeTab="1"/>
  </bookViews>
  <sheets>
    <sheet name="注意事項" sheetId="4" r:id="rId1"/>
    <sheet name="①学校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0" r:id="rId6"/>
    <sheet name="記録確認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4">④種目別人数!$A$4:$G$51</definedName>
    <definedName name="_xlnm.Print_Area" localSheetId="5">⑤申込一覧表!$A$3:$V$230</definedName>
    <definedName name="_xlnm.Print_Area" localSheetId="6">記録確認表!$A$1:$M$97</definedName>
    <definedName name="_xlnm.Print_Titles" localSheetId="6">記録確認表!$1:$3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52511"/>
</workbook>
</file>

<file path=xl/calcChain.xml><?xml version="1.0" encoding="utf-8"?>
<calcChain xmlns="http://schemas.openxmlformats.org/spreadsheetml/2006/main">
  <c r="W17" i="3" l="1"/>
  <c r="P207" i="20" l="1"/>
  <c r="Q207" i="20"/>
  <c r="R207" i="20"/>
  <c r="S207" i="20"/>
  <c r="P208" i="20"/>
  <c r="Q208" i="20"/>
  <c r="R208" i="20"/>
  <c r="S208" i="20"/>
  <c r="P209" i="20"/>
  <c r="Q209" i="20"/>
  <c r="R209" i="20"/>
  <c r="S209" i="20"/>
  <c r="P210" i="20"/>
  <c r="Q210" i="20"/>
  <c r="R210" i="20"/>
  <c r="S210" i="20"/>
  <c r="P211" i="20"/>
  <c r="Q211" i="20"/>
  <c r="R211" i="20"/>
  <c r="S211" i="20"/>
  <c r="P212" i="20"/>
  <c r="Q212" i="20"/>
  <c r="R212" i="20"/>
  <c r="S212" i="20"/>
  <c r="P213" i="20"/>
  <c r="Q213" i="20"/>
  <c r="R213" i="20"/>
  <c r="S213" i="20"/>
  <c r="P214" i="20"/>
  <c r="Q214" i="20"/>
  <c r="R214" i="20"/>
  <c r="S214" i="20"/>
  <c r="P215" i="20"/>
  <c r="Q215" i="20"/>
  <c r="R215" i="20"/>
  <c r="S215" i="20"/>
  <c r="P216" i="20"/>
  <c r="Q216" i="20"/>
  <c r="R216" i="20"/>
  <c r="S216" i="20"/>
  <c r="P217" i="20"/>
  <c r="Q217" i="20"/>
  <c r="R217" i="20"/>
  <c r="S217" i="20"/>
  <c r="P218" i="20"/>
  <c r="Q218" i="20"/>
  <c r="R218" i="20"/>
  <c r="S218" i="20"/>
  <c r="P219" i="20"/>
  <c r="Q219" i="20"/>
  <c r="R219" i="20"/>
  <c r="S219" i="20"/>
  <c r="P220" i="20"/>
  <c r="Q220" i="20"/>
  <c r="R220" i="20"/>
  <c r="S220" i="20"/>
  <c r="S206" i="20"/>
  <c r="R206" i="20"/>
  <c r="Q206" i="20"/>
  <c r="P206" i="20"/>
  <c r="P169" i="20"/>
  <c r="Q169" i="20"/>
  <c r="R169" i="20"/>
  <c r="S169" i="20"/>
  <c r="P170" i="20"/>
  <c r="Q170" i="20"/>
  <c r="R170" i="20"/>
  <c r="S170" i="20"/>
  <c r="P171" i="20"/>
  <c r="Q171" i="20"/>
  <c r="R171" i="20"/>
  <c r="S171" i="20"/>
  <c r="P172" i="20"/>
  <c r="Q172" i="20"/>
  <c r="R172" i="20"/>
  <c r="S172" i="20"/>
  <c r="P173" i="20"/>
  <c r="Q173" i="20"/>
  <c r="R173" i="20"/>
  <c r="S173" i="20"/>
  <c r="P174" i="20"/>
  <c r="Q174" i="20"/>
  <c r="R174" i="20"/>
  <c r="S174" i="20"/>
  <c r="P175" i="20"/>
  <c r="Q175" i="20"/>
  <c r="R175" i="20"/>
  <c r="S175" i="20"/>
  <c r="P176" i="20"/>
  <c r="Q176" i="20"/>
  <c r="R176" i="20"/>
  <c r="S176" i="20"/>
  <c r="P177" i="20"/>
  <c r="Q177" i="20"/>
  <c r="R177" i="20"/>
  <c r="S177" i="20"/>
  <c r="P178" i="20"/>
  <c r="Q178" i="20"/>
  <c r="R178" i="20"/>
  <c r="S178" i="20"/>
  <c r="P179" i="20"/>
  <c r="Q179" i="20"/>
  <c r="R179" i="20"/>
  <c r="S179" i="20"/>
  <c r="P180" i="20"/>
  <c r="Q180" i="20"/>
  <c r="R180" i="20"/>
  <c r="S180" i="20"/>
  <c r="P181" i="20"/>
  <c r="Q181" i="20"/>
  <c r="R181" i="20"/>
  <c r="S181" i="20"/>
  <c r="P182" i="20"/>
  <c r="Q182" i="20"/>
  <c r="R182" i="20"/>
  <c r="S182" i="20"/>
  <c r="S168" i="20"/>
  <c r="R168" i="20"/>
  <c r="Q168" i="20"/>
  <c r="P168" i="20"/>
  <c r="P131" i="20"/>
  <c r="Q131" i="20"/>
  <c r="R131" i="20"/>
  <c r="S131" i="20"/>
  <c r="P132" i="20"/>
  <c r="Q132" i="20"/>
  <c r="R132" i="20"/>
  <c r="S132" i="20"/>
  <c r="P133" i="20"/>
  <c r="Q133" i="20"/>
  <c r="R133" i="20"/>
  <c r="S133" i="20"/>
  <c r="P134" i="20"/>
  <c r="Q134" i="20"/>
  <c r="R134" i="20"/>
  <c r="S134" i="20"/>
  <c r="P135" i="20"/>
  <c r="Q135" i="20"/>
  <c r="R135" i="20"/>
  <c r="S135" i="20"/>
  <c r="P136" i="20"/>
  <c r="Q136" i="20"/>
  <c r="R136" i="20"/>
  <c r="S136" i="20"/>
  <c r="P137" i="20"/>
  <c r="Q137" i="20"/>
  <c r="R137" i="20"/>
  <c r="S137" i="20"/>
  <c r="P138" i="20"/>
  <c r="Q138" i="20"/>
  <c r="R138" i="20"/>
  <c r="S138" i="20"/>
  <c r="P139" i="20"/>
  <c r="Q139" i="20"/>
  <c r="R139" i="20"/>
  <c r="S139" i="20"/>
  <c r="P140" i="20"/>
  <c r="Q140" i="20"/>
  <c r="R140" i="20"/>
  <c r="S140" i="20"/>
  <c r="P141" i="20"/>
  <c r="Q141" i="20"/>
  <c r="R141" i="20"/>
  <c r="S141" i="20"/>
  <c r="P142" i="20"/>
  <c r="Q142" i="20"/>
  <c r="R142" i="20"/>
  <c r="S142" i="20"/>
  <c r="P143" i="20"/>
  <c r="Q143" i="20"/>
  <c r="R143" i="20"/>
  <c r="S143" i="20"/>
  <c r="P144" i="20"/>
  <c r="Q144" i="20"/>
  <c r="R144" i="20"/>
  <c r="S144" i="20"/>
  <c r="S130" i="20"/>
  <c r="R130" i="20"/>
  <c r="Q130" i="20"/>
  <c r="P130" i="20"/>
  <c r="P93" i="20"/>
  <c r="Q93" i="20"/>
  <c r="R93" i="20"/>
  <c r="S93" i="20"/>
  <c r="P94" i="20"/>
  <c r="Q94" i="20"/>
  <c r="R94" i="20"/>
  <c r="S94" i="20"/>
  <c r="P95" i="20"/>
  <c r="Q95" i="20"/>
  <c r="R95" i="20"/>
  <c r="S95" i="20"/>
  <c r="P96" i="20"/>
  <c r="Q96" i="20"/>
  <c r="R96" i="20"/>
  <c r="S96" i="20"/>
  <c r="P97" i="20"/>
  <c r="Q97" i="20"/>
  <c r="R97" i="20"/>
  <c r="S97" i="20"/>
  <c r="P98" i="20"/>
  <c r="Q98" i="20"/>
  <c r="R98" i="20"/>
  <c r="S98" i="20"/>
  <c r="P99" i="20"/>
  <c r="Q99" i="20"/>
  <c r="R99" i="20"/>
  <c r="S99" i="20"/>
  <c r="P100" i="20"/>
  <c r="Q100" i="20"/>
  <c r="R100" i="20"/>
  <c r="S100" i="20"/>
  <c r="P101" i="20"/>
  <c r="Q101" i="20"/>
  <c r="R101" i="20"/>
  <c r="S101" i="20"/>
  <c r="P102" i="20"/>
  <c r="Q102" i="20"/>
  <c r="R102" i="20"/>
  <c r="S102" i="20"/>
  <c r="P103" i="20"/>
  <c r="Q103" i="20"/>
  <c r="R103" i="20"/>
  <c r="S103" i="20"/>
  <c r="P104" i="20"/>
  <c r="Q104" i="20"/>
  <c r="R104" i="20"/>
  <c r="S104" i="20"/>
  <c r="P105" i="20"/>
  <c r="Q105" i="20"/>
  <c r="R105" i="20"/>
  <c r="S105" i="20"/>
  <c r="P106" i="20"/>
  <c r="Q106" i="20"/>
  <c r="R106" i="20"/>
  <c r="S106" i="20"/>
  <c r="S92" i="20"/>
  <c r="R92" i="20"/>
  <c r="Q92" i="20"/>
  <c r="P92" i="20"/>
  <c r="R55" i="20"/>
  <c r="S55" i="20"/>
  <c r="R56" i="20"/>
  <c r="S56" i="20"/>
  <c r="R57" i="20"/>
  <c r="S57" i="20"/>
  <c r="R58" i="20"/>
  <c r="S58" i="20"/>
  <c r="R59" i="20"/>
  <c r="S59" i="20"/>
  <c r="R60" i="20"/>
  <c r="S60" i="20"/>
  <c r="R61" i="20"/>
  <c r="S61" i="20"/>
  <c r="R62" i="20"/>
  <c r="S62" i="20"/>
  <c r="R63" i="20"/>
  <c r="S63" i="20"/>
  <c r="R64" i="20"/>
  <c r="S64" i="20"/>
  <c r="R65" i="20"/>
  <c r="S65" i="20"/>
  <c r="R66" i="20"/>
  <c r="S66" i="20"/>
  <c r="R67" i="20"/>
  <c r="S67" i="20"/>
  <c r="R68" i="20"/>
  <c r="S68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S54" i="20"/>
  <c r="R54" i="20"/>
  <c r="Q54" i="20"/>
  <c r="P54" i="20"/>
  <c r="S30" i="20"/>
  <c r="R30" i="20"/>
  <c r="Q30" i="20"/>
  <c r="P30" i="20"/>
  <c r="S29" i="20"/>
  <c r="R29" i="20"/>
  <c r="Q29" i="20"/>
  <c r="P29" i="20"/>
  <c r="S28" i="20"/>
  <c r="R28" i="20"/>
  <c r="Q28" i="20"/>
  <c r="P28" i="20"/>
  <c r="S27" i="20"/>
  <c r="R27" i="20"/>
  <c r="Q27" i="20"/>
  <c r="P27" i="20"/>
  <c r="S26" i="20"/>
  <c r="R26" i="20"/>
  <c r="Q26" i="20"/>
  <c r="P26" i="20"/>
  <c r="S25" i="20"/>
  <c r="R25" i="20"/>
  <c r="Q25" i="20"/>
  <c r="P25" i="20"/>
  <c r="S24" i="20"/>
  <c r="R24" i="20"/>
  <c r="Q24" i="20"/>
  <c r="P24" i="20"/>
  <c r="S23" i="20"/>
  <c r="R23" i="20"/>
  <c r="Q23" i="20"/>
  <c r="P23" i="20"/>
  <c r="S22" i="20"/>
  <c r="R22" i="20"/>
  <c r="Q22" i="20"/>
  <c r="P22" i="20"/>
  <c r="S21" i="20"/>
  <c r="R21" i="20"/>
  <c r="Q21" i="20"/>
  <c r="P21" i="20"/>
  <c r="S20" i="20"/>
  <c r="R20" i="20"/>
  <c r="Q20" i="20"/>
  <c r="P20" i="20"/>
  <c r="S19" i="20"/>
  <c r="R19" i="20"/>
  <c r="Q19" i="20"/>
  <c r="P19" i="20"/>
  <c r="S18" i="20"/>
  <c r="R18" i="20"/>
  <c r="Q18" i="20"/>
  <c r="P18" i="20"/>
  <c r="S17" i="20"/>
  <c r="R17" i="20"/>
  <c r="Q17" i="20"/>
  <c r="P17" i="20"/>
  <c r="S16" i="20"/>
  <c r="R16" i="20"/>
  <c r="Q16" i="20"/>
  <c r="P16" i="20"/>
  <c r="T16" i="20"/>
  <c r="U16" i="20"/>
  <c r="U205" i="20"/>
  <c r="U129" i="20"/>
  <c r="U91" i="20"/>
  <c r="T53" i="20"/>
  <c r="U53" i="20"/>
  <c r="D10" i="20"/>
  <c r="AK99" i="3" l="1"/>
  <c r="AE99" i="3"/>
  <c r="AK98" i="3"/>
  <c r="AE98" i="3"/>
  <c r="AK97" i="3"/>
  <c r="AE97" i="3"/>
  <c r="AK96" i="3"/>
  <c r="AE96" i="3"/>
  <c r="AK95" i="3"/>
  <c r="AE95" i="3"/>
  <c r="AK94" i="3"/>
  <c r="AE94" i="3"/>
  <c r="AK93" i="3"/>
  <c r="AE93" i="3"/>
  <c r="AK92" i="3"/>
  <c r="AE92" i="3"/>
  <c r="AK91" i="3"/>
  <c r="AE91" i="3"/>
  <c r="AK90" i="3"/>
  <c r="AE90" i="3"/>
  <c r="AK89" i="3"/>
  <c r="AE89" i="3"/>
  <c r="AK88" i="3"/>
  <c r="AE88" i="3"/>
  <c r="AK87" i="3"/>
  <c r="AE87" i="3"/>
  <c r="AK86" i="3"/>
  <c r="AE86" i="3"/>
  <c r="AK85" i="3"/>
  <c r="AE85" i="3"/>
  <c r="AK84" i="3"/>
  <c r="AE84" i="3"/>
  <c r="AK83" i="3"/>
  <c r="AE83" i="3"/>
  <c r="AK82" i="3"/>
  <c r="AE82" i="3"/>
  <c r="AK81" i="3"/>
  <c r="AE81" i="3"/>
  <c r="AK80" i="3"/>
  <c r="AE80" i="3"/>
  <c r="AK79" i="3"/>
  <c r="AE79" i="3"/>
  <c r="AK78" i="3"/>
  <c r="AE78" i="3"/>
  <c r="AK77" i="3"/>
  <c r="AE77" i="3"/>
  <c r="AK76" i="3"/>
  <c r="AE76" i="3"/>
  <c r="AK75" i="3"/>
  <c r="AE75" i="3"/>
  <c r="AK74" i="3"/>
  <c r="AE74" i="3"/>
  <c r="AK73" i="3"/>
  <c r="AE73" i="3"/>
  <c r="AK72" i="3"/>
  <c r="AE72" i="3"/>
  <c r="AK71" i="3"/>
  <c r="AE71" i="3"/>
  <c r="AK70" i="3"/>
  <c r="AE70" i="3"/>
  <c r="AK69" i="3"/>
  <c r="AE69" i="3"/>
  <c r="AK68" i="3"/>
  <c r="AE68" i="3"/>
  <c r="AK67" i="3"/>
  <c r="AE67" i="3"/>
  <c r="AK66" i="3"/>
  <c r="AE66" i="3"/>
  <c r="AK65" i="3"/>
  <c r="AE65" i="3"/>
  <c r="AK64" i="3"/>
  <c r="AE64" i="3"/>
  <c r="AK63" i="3"/>
  <c r="AE63" i="3"/>
  <c r="X63" i="3"/>
  <c r="W63" i="3"/>
  <c r="AK62" i="3"/>
  <c r="AE62" i="3"/>
  <c r="X62" i="3"/>
  <c r="W62" i="3"/>
  <c r="AK61" i="3"/>
  <c r="AE61" i="3"/>
  <c r="X61" i="3"/>
  <c r="W61" i="3"/>
  <c r="AK60" i="3"/>
  <c r="AE60" i="3"/>
  <c r="X60" i="3"/>
  <c r="W60" i="3"/>
  <c r="AK59" i="3"/>
  <c r="AE59" i="3"/>
  <c r="X59" i="3"/>
  <c r="W59" i="3"/>
  <c r="AK58" i="3"/>
  <c r="AE58" i="3"/>
  <c r="X58" i="3"/>
  <c r="W58" i="3"/>
  <c r="AK57" i="3"/>
  <c r="AE57" i="3"/>
  <c r="X57" i="3"/>
  <c r="W57" i="3"/>
  <c r="AK56" i="3"/>
  <c r="AE56" i="3"/>
  <c r="X56" i="3"/>
  <c r="W56" i="3"/>
  <c r="AK55" i="3"/>
  <c r="AE55" i="3"/>
  <c r="X55" i="3"/>
  <c r="W55" i="3"/>
  <c r="AK54" i="3"/>
  <c r="AE54" i="3"/>
  <c r="X54" i="3"/>
  <c r="W54" i="3"/>
  <c r="AK53" i="3"/>
  <c r="AE53" i="3"/>
  <c r="X53" i="3"/>
  <c r="W53" i="3"/>
  <c r="AK52" i="3"/>
  <c r="AE52" i="3"/>
  <c r="X52" i="3"/>
  <c r="W52" i="3"/>
  <c r="AK51" i="3"/>
  <c r="AE51" i="3"/>
  <c r="X51" i="3"/>
  <c r="W51" i="3"/>
  <c r="AK50" i="3"/>
  <c r="AE50" i="3"/>
  <c r="X50" i="3"/>
  <c r="W50" i="3"/>
  <c r="AK49" i="3"/>
  <c r="AE49" i="3"/>
  <c r="X49" i="3"/>
  <c r="W49" i="3"/>
  <c r="AK48" i="3"/>
  <c r="AE48" i="3"/>
  <c r="X48" i="3"/>
  <c r="W48" i="3"/>
  <c r="AK47" i="3"/>
  <c r="AE47" i="3"/>
  <c r="X47" i="3"/>
  <c r="W47" i="3"/>
  <c r="AK46" i="3"/>
  <c r="AE46" i="3"/>
  <c r="X46" i="3"/>
  <c r="W46" i="3"/>
  <c r="AK45" i="3"/>
  <c r="AE45" i="3"/>
  <c r="X45" i="3"/>
  <c r="W45" i="3"/>
  <c r="AK44" i="3"/>
  <c r="AE44" i="3"/>
  <c r="X44" i="3"/>
  <c r="W44" i="3"/>
  <c r="AK43" i="3"/>
  <c r="AE43" i="3"/>
  <c r="X43" i="3"/>
  <c r="W43" i="3"/>
  <c r="AK42" i="3"/>
  <c r="AE42" i="3"/>
  <c r="X42" i="3"/>
  <c r="W42" i="3"/>
  <c r="AE41" i="3"/>
  <c r="X41" i="3"/>
  <c r="W41" i="3"/>
  <c r="AE40" i="3"/>
  <c r="X40" i="3"/>
  <c r="W40" i="3"/>
  <c r="AE39" i="3"/>
  <c r="X39" i="3"/>
  <c r="W39" i="3"/>
  <c r="AE38" i="3"/>
  <c r="X38" i="3"/>
  <c r="W38" i="3"/>
  <c r="AE37" i="3"/>
  <c r="X37" i="3"/>
  <c r="W37" i="3"/>
  <c r="AE36" i="3"/>
  <c r="X36" i="3"/>
  <c r="W36" i="3"/>
  <c r="AE35" i="3"/>
  <c r="X35" i="3"/>
  <c r="W35" i="3"/>
  <c r="AE34" i="3"/>
  <c r="X34" i="3"/>
  <c r="W34" i="3"/>
  <c r="AE33" i="3"/>
  <c r="X33" i="3"/>
  <c r="W33" i="3"/>
  <c r="AE32" i="3"/>
  <c r="X32" i="3"/>
  <c r="W32" i="3"/>
  <c r="AE31" i="3"/>
  <c r="X31" i="3"/>
  <c r="W31" i="3"/>
  <c r="AE30" i="3"/>
  <c r="X30" i="3"/>
  <c r="W30" i="3"/>
  <c r="AK29" i="3"/>
  <c r="X29" i="3"/>
  <c r="W29" i="3"/>
  <c r="AK28" i="3"/>
  <c r="X28" i="3"/>
  <c r="W28" i="3"/>
  <c r="AK27" i="3"/>
  <c r="X27" i="3"/>
  <c r="W27" i="3"/>
  <c r="AK26" i="3"/>
  <c r="X26" i="3"/>
  <c r="W26" i="3"/>
  <c r="AK25" i="3"/>
  <c r="X25" i="3"/>
  <c r="W25" i="3"/>
  <c r="AK24" i="3"/>
  <c r="X24" i="3"/>
  <c r="W24" i="3"/>
  <c r="AK23" i="3"/>
  <c r="X23" i="3"/>
  <c r="W23" i="3"/>
  <c r="AK22" i="3"/>
  <c r="X22" i="3"/>
  <c r="W22" i="3"/>
  <c r="AK21" i="3"/>
  <c r="X21" i="3"/>
  <c r="W21" i="3"/>
  <c r="AK20" i="3"/>
  <c r="X20" i="3"/>
  <c r="W20" i="3"/>
  <c r="AK19" i="3"/>
  <c r="X19" i="3"/>
  <c r="W19" i="3"/>
  <c r="AK18" i="3"/>
  <c r="X18" i="3"/>
  <c r="W18" i="3"/>
  <c r="AK17" i="3"/>
  <c r="X17" i="3"/>
  <c r="AK16" i="3"/>
  <c r="X16" i="3"/>
  <c r="W16" i="3"/>
  <c r="AK15" i="3"/>
  <c r="X15" i="3"/>
  <c r="W15" i="3"/>
  <c r="AK14" i="3"/>
  <c r="X14" i="3"/>
  <c r="W14" i="3"/>
  <c r="AK13" i="3"/>
  <c r="X13" i="3"/>
  <c r="W13" i="3"/>
  <c r="X12" i="3"/>
  <c r="W12" i="3"/>
  <c r="X11" i="3"/>
  <c r="W11" i="3"/>
  <c r="AK10" i="3"/>
  <c r="G101" i="3"/>
  <c r="C38" i="17" s="1"/>
  <c r="G100" i="3"/>
  <c r="AS99" i="3"/>
  <c r="AQ99" i="3"/>
  <c r="AO99" i="3"/>
  <c r="AM99" i="3"/>
  <c r="AJ99" i="3"/>
  <c r="AI99" i="3"/>
  <c r="AH99" i="3"/>
  <c r="AG99" i="3"/>
  <c r="AF99" i="3"/>
  <c r="AD99" i="3"/>
  <c r="AC99" i="3"/>
  <c r="AB99" i="3"/>
  <c r="AA99" i="3"/>
  <c r="Z99" i="3"/>
  <c r="AS98" i="3"/>
  <c r="AQ98" i="3"/>
  <c r="AO98" i="3"/>
  <c r="AM98" i="3"/>
  <c r="AJ98" i="3"/>
  <c r="AI98" i="3"/>
  <c r="AH98" i="3"/>
  <c r="AG98" i="3"/>
  <c r="AF98" i="3"/>
  <c r="AD98" i="3"/>
  <c r="AC98" i="3"/>
  <c r="AB98" i="3"/>
  <c r="AA98" i="3"/>
  <c r="Z98" i="3"/>
  <c r="AS97" i="3"/>
  <c r="AQ97" i="3"/>
  <c r="AO97" i="3"/>
  <c r="AM97" i="3"/>
  <c r="AJ97" i="3"/>
  <c r="AI97" i="3"/>
  <c r="AH97" i="3"/>
  <c r="AG97" i="3"/>
  <c r="AF97" i="3"/>
  <c r="AD97" i="3"/>
  <c r="AC97" i="3"/>
  <c r="AB97" i="3"/>
  <c r="AA97" i="3"/>
  <c r="Z97" i="3"/>
  <c r="AS96" i="3"/>
  <c r="AQ96" i="3"/>
  <c r="AO96" i="3"/>
  <c r="AM96" i="3"/>
  <c r="AJ96" i="3"/>
  <c r="AI96" i="3"/>
  <c r="AH96" i="3"/>
  <c r="AG96" i="3"/>
  <c r="AF96" i="3"/>
  <c r="AD96" i="3"/>
  <c r="AC96" i="3"/>
  <c r="AB96" i="3"/>
  <c r="AA96" i="3"/>
  <c r="Z96" i="3"/>
  <c r="AS95" i="3"/>
  <c r="AQ95" i="3"/>
  <c r="AO95" i="3"/>
  <c r="AM95" i="3"/>
  <c r="AJ95" i="3"/>
  <c r="AI95" i="3"/>
  <c r="AH95" i="3"/>
  <c r="AG95" i="3"/>
  <c r="AF95" i="3"/>
  <c r="AD95" i="3"/>
  <c r="AC95" i="3"/>
  <c r="AB95" i="3"/>
  <c r="AA95" i="3"/>
  <c r="Z95" i="3"/>
  <c r="AS94" i="3"/>
  <c r="AQ94" i="3"/>
  <c r="AO94" i="3"/>
  <c r="AM94" i="3"/>
  <c r="AJ94" i="3"/>
  <c r="AI94" i="3"/>
  <c r="AH94" i="3"/>
  <c r="AG94" i="3"/>
  <c r="AF94" i="3"/>
  <c r="AD94" i="3"/>
  <c r="AC94" i="3"/>
  <c r="AB94" i="3"/>
  <c r="AA94" i="3"/>
  <c r="Z94" i="3"/>
  <c r="AS93" i="3"/>
  <c r="AQ93" i="3"/>
  <c r="AO93" i="3"/>
  <c r="AM93" i="3"/>
  <c r="AJ93" i="3"/>
  <c r="AI93" i="3"/>
  <c r="AH93" i="3"/>
  <c r="AG93" i="3"/>
  <c r="AF93" i="3"/>
  <c r="AD93" i="3"/>
  <c r="AC93" i="3"/>
  <c r="AB93" i="3"/>
  <c r="AA93" i="3"/>
  <c r="Z93" i="3"/>
  <c r="AS92" i="3"/>
  <c r="AQ92" i="3"/>
  <c r="AO92" i="3"/>
  <c r="AM92" i="3"/>
  <c r="AJ92" i="3"/>
  <c r="AI92" i="3"/>
  <c r="AH92" i="3"/>
  <c r="AG92" i="3"/>
  <c r="AF92" i="3"/>
  <c r="AD92" i="3"/>
  <c r="AC92" i="3"/>
  <c r="AB92" i="3"/>
  <c r="AA92" i="3"/>
  <c r="Z92" i="3"/>
  <c r="AS91" i="3"/>
  <c r="AQ91" i="3"/>
  <c r="AO91" i="3"/>
  <c r="AM91" i="3"/>
  <c r="AJ91" i="3"/>
  <c r="AI91" i="3"/>
  <c r="AH91" i="3"/>
  <c r="AG91" i="3"/>
  <c r="AF91" i="3"/>
  <c r="AD91" i="3"/>
  <c r="AC91" i="3"/>
  <c r="AB91" i="3"/>
  <c r="AA91" i="3"/>
  <c r="Z91" i="3"/>
  <c r="AS90" i="3"/>
  <c r="AQ90" i="3"/>
  <c r="AO90" i="3"/>
  <c r="AM90" i="3"/>
  <c r="AJ90" i="3"/>
  <c r="AI90" i="3"/>
  <c r="AH90" i="3"/>
  <c r="AG90" i="3"/>
  <c r="AF90" i="3"/>
  <c r="AD90" i="3"/>
  <c r="AC90" i="3"/>
  <c r="AB90" i="3"/>
  <c r="AA90" i="3"/>
  <c r="Z90" i="3"/>
  <c r="AS89" i="3"/>
  <c r="AQ89" i="3"/>
  <c r="AO89" i="3"/>
  <c r="AM89" i="3"/>
  <c r="AJ89" i="3"/>
  <c r="AI89" i="3"/>
  <c r="AH89" i="3"/>
  <c r="AG89" i="3"/>
  <c r="AF89" i="3"/>
  <c r="AD89" i="3"/>
  <c r="AC89" i="3"/>
  <c r="AB89" i="3"/>
  <c r="AA89" i="3"/>
  <c r="Z89" i="3"/>
  <c r="AS88" i="3"/>
  <c r="AQ88" i="3"/>
  <c r="AO88" i="3"/>
  <c r="AM88" i="3"/>
  <c r="AJ88" i="3"/>
  <c r="AI88" i="3"/>
  <c r="AH88" i="3"/>
  <c r="AG88" i="3"/>
  <c r="AF88" i="3"/>
  <c r="AD88" i="3"/>
  <c r="AC88" i="3"/>
  <c r="AB88" i="3"/>
  <c r="AA88" i="3"/>
  <c r="Z88" i="3"/>
  <c r="AS87" i="3"/>
  <c r="AQ87" i="3"/>
  <c r="AO87" i="3"/>
  <c r="AM87" i="3"/>
  <c r="AJ87" i="3"/>
  <c r="AI87" i="3"/>
  <c r="AH87" i="3"/>
  <c r="AG87" i="3"/>
  <c r="AF87" i="3"/>
  <c r="AD87" i="3"/>
  <c r="AC87" i="3"/>
  <c r="AB87" i="3"/>
  <c r="AA87" i="3"/>
  <c r="Z87" i="3"/>
  <c r="AS86" i="3"/>
  <c r="AQ86" i="3"/>
  <c r="AO86" i="3"/>
  <c r="AM86" i="3"/>
  <c r="AJ86" i="3"/>
  <c r="AI86" i="3"/>
  <c r="AH86" i="3"/>
  <c r="AG86" i="3"/>
  <c r="AF86" i="3"/>
  <c r="AD86" i="3"/>
  <c r="AC86" i="3"/>
  <c r="AB86" i="3"/>
  <c r="AA86" i="3"/>
  <c r="Z86" i="3"/>
  <c r="AS85" i="3"/>
  <c r="AQ85" i="3"/>
  <c r="AO85" i="3"/>
  <c r="AM85" i="3"/>
  <c r="AJ85" i="3"/>
  <c r="AI85" i="3"/>
  <c r="AH85" i="3"/>
  <c r="AG85" i="3"/>
  <c r="AF85" i="3"/>
  <c r="AD85" i="3"/>
  <c r="AC85" i="3"/>
  <c r="AB85" i="3"/>
  <c r="AA85" i="3"/>
  <c r="Z85" i="3"/>
  <c r="AS84" i="3"/>
  <c r="AQ84" i="3"/>
  <c r="AO84" i="3"/>
  <c r="AM84" i="3"/>
  <c r="AJ84" i="3"/>
  <c r="AI84" i="3"/>
  <c r="AH84" i="3"/>
  <c r="AG84" i="3"/>
  <c r="AF84" i="3"/>
  <c r="AD84" i="3"/>
  <c r="AC84" i="3"/>
  <c r="AB84" i="3"/>
  <c r="AA84" i="3"/>
  <c r="Z84" i="3"/>
  <c r="AS83" i="3"/>
  <c r="AQ83" i="3"/>
  <c r="AO83" i="3"/>
  <c r="AM83" i="3"/>
  <c r="AJ83" i="3"/>
  <c r="AI83" i="3"/>
  <c r="AH83" i="3"/>
  <c r="AG83" i="3"/>
  <c r="AF83" i="3"/>
  <c r="AD83" i="3"/>
  <c r="AC83" i="3"/>
  <c r="AB83" i="3"/>
  <c r="AA83" i="3"/>
  <c r="Z83" i="3"/>
  <c r="AS82" i="3"/>
  <c r="AQ82" i="3"/>
  <c r="AO82" i="3"/>
  <c r="AM82" i="3"/>
  <c r="AJ82" i="3"/>
  <c r="AI82" i="3"/>
  <c r="AH82" i="3"/>
  <c r="AG82" i="3"/>
  <c r="AF82" i="3"/>
  <c r="AD82" i="3"/>
  <c r="AC82" i="3"/>
  <c r="AB82" i="3"/>
  <c r="AA82" i="3"/>
  <c r="Z82" i="3"/>
  <c r="AS81" i="3"/>
  <c r="AQ81" i="3"/>
  <c r="AO81" i="3"/>
  <c r="AM81" i="3"/>
  <c r="AJ81" i="3"/>
  <c r="AI81" i="3"/>
  <c r="AH81" i="3"/>
  <c r="AG81" i="3"/>
  <c r="AF81" i="3"/>
  <c r="AD81" i="3"/>
  <c r="AC81" i="3"/>
  <c r="AB81" i="3"/>
  <c r="AA81" i="3"/>
  <c r="Z81" i="3"/>
  <c r="AS80" i="3"/>
  <c r="AQ80" i="3"/>
  <c r="AO80" i="3"/>
  <c r="AM80" i="3"/>
  <c r="AJ80" i="3"/>
  <c r="AI80" i="3"/>
  <c r="AH80" i="3"/>
  <c r="AG80" i="3"/>
  <c r="AF80" i="3"/>
  <c r="AD80" i="3"/>
  <c r="AC80" i="3"/>
  <c r="AB80" i="3"/>
  <c r="AA80" i="3"/>
  <c r="Z80" i="3"/>
  <c r="AS79" i="3"/>
  <c r="AQ79" i="3"/>
  <c r="AO79" i="3"/>
  <c r="AM79" i="3"/>
  <c r="AJ79" i="3"/>
  <c r="AI79" i="3"/>
  <c r="AH79" i="3"/>
  <c r="AG79" i="3"/>
  <c r="AF79" i="3"/>
  <c r="AD79" i="3"/>
  <c r="AC79" i="3"/>
  <c r="AB79" i="3"/>
  <c r="AA79" i="3"/>
  <c r="Z79" i="3"/>
  <c r="AS78" i="3"/>
  <c r="AQ78" i="3"/>
  <c r="AO78" i="3"/>
  <c r="AM78" i="3"/>
  <c r="AJ78" i="3"/>
  <c r="AI78" i="3"/>
  <c r="AH78" i="3"/>
  <c r="AG78" i="3"/>
  <c r="AF78" i="3"/>
  <c r="AD78" i="3"/>
  <c r="AC78" i="3"/>
  <c r="AB78" i="3"/>
  <c r="AA78" i="3"/>
  <c r="Z78" i="3"/>
  <c r="AS77" i="3"/>
  <c r="AQ77" i="3"/>
  <c r="AO77" i="3"/>
  <c r="AM77" i="3"/>
  <c r="AJ77" i="3"/>
  <c r="AI77" i="3"/>
  <c r="AH77" i="3"/>
  <c r="AG77" i="3"/>
  <c r="AF77" i="3"/>
  <c r="AD77" i="3"/>
  <c r="AC77" i="3"/>
  <c r="AB77" i="3"/>
  <c r="AA77" i="3"/>
  <c r="Z77" i="3"/>
  <c r="AS76" i="3"/>
  <c r="AQ76" i="3"/>
  <c r="AO76" i="3"/>
  <c r="AM76" i="3"/>
  <c r="AJ76" i="3"/>
  <c r="AI76" i="3"/>
  <c r="AH76" i="3"/>
  <c r="AG76" i="3"/>
  <c r="AF76" i="3"/>
  <c r="AD76" i="3"/>
  <c r="AC76" i="3"/>
  <c r="AB76" i="3"/>
  <c r="AA76" i="3"/>
  <c r="Z76" i="3"/>
  <c r="AS75" i="3"/>
  <c r="AQ75" i="3"/>
  <c r="AO75" i="3"/>
  <c r="AM75" i="3"/>
  <c r="AJ75" i="3"/>
  <c r="AI75" i="3"/>
  <c r="AH75" i="3"/>
  <c r="AG75" i="3"/>
  <c r="AF75" i="3"/>
  <c r="AD75" i="3"/>
  <c r="AC75" i="3"/>
  <c r="AB75" i="3"/>
  <c r="AA75" i="3"/>
  <c r="Z75" i="3"/>
  <c r="AS74" i="3"/>
  <c r="AQ74" i="3"/>
  <c r="AO74" i="3"/>
  <c r="AM74" i="3"/>
  <c r="AJ74" i="3"/>
  <c r="AI74" i="3"/>
  <c r="AH74" i="3"/>
  <c r="AG74" i="3"/>
  <c r="AF74" i="3"/>
  <c r="AD74" i="3"/>
  <c r="AC74" i="3"/>
  <c r="AB74" i="3"/>
  <c r="AA74" i="3"/>
  <c r="Z74" i="3"/>
  <c r="AS73" i="3"/>
  <c r="AQ73" i="3"/>
  <c r="AO73" i="3"/>
  <c r="AM73" i="3"/>
  <c r="AJ73" i="3"/>
  <c r="AI73" i="3"/>
  <c r="AH73" i="3"/>
  <c r="AG73" i="3"/>
  <c r="AF73" i="3"/>
  <c r="AD73" i="3"/>
  <c r="AC73" i="3"/>
  <c r="AB73" i="3"/>
  <c r="AA73" i="3"/>
  <c r="Z73" i="3"/>
  <c r="AS72" i="3"/>
  <c r="AQ72" i="3"/>
  <c r="AO72" i="3"/>
  <c r="AM72" i="3"/>
  <c r="AJ72" i="3"/>
  <c r="AI72" i="3"/>
  <c r="AH72" i="3"/>
  <c r="AG72" i="3"/>
  <c r="AF72" i="3"/>
  <c r="AD72" i="3"/>
  <c r="AC72" i="3"/>
  <c r="AB72" i="3"/>
  <c r="AA72" i="3"/>
  <c r="Z72" i="3"/>
  <c r="AS71" i="3"/>
  <c r="AQ71" i="3"/>
  <c r="AO71" i="3"/>
  <c r="AM71" i="3"/>
  <c r="AJ71" i="3"/>
  <c r="AI71" i="3"/>
  <c r="AH71" i="3"/>
  <c r="AG71" i="3"/>
  <c r="AF71" i="3"/>
  <c r="AD71" i="3"/>
  <c r="AC71" i="3"/>
  <c r="AB71" i="3"/>
  <c r="AA71" i="3"/>
  <c r="Z71" i="3"/>
  <c r="AS70" i="3"/>
  <c r="AQ70" i="3"/>
  <c r="AO70" i="3"/>
  <c r="AM70" i="3"/>
  <c r="AJ70" i="3"/>
  <c r="AI70" i="3"/>
  <c r="AH70" i="3"/>
  <c r="AG70" i="3"/>
  <c r="AF70" i="3"/>
  <c r="AD70" i="3"/>
  <c r="AC70" i="3"/>
  <c r="AB70" i="3"/>
  <c r="AA70" i="3"/>
  <c r="Z70" i="3"/>
  <c r="AS69" i="3"/>
  <c r="AQ69" i="3"/>
  <c r="AO69" i="3"/>
  <c r="AM69" i="3"/>
  <c r="AJ69" i="3"/>
  <c r="AI69" i="3"/>
  <c r="AH69" i="3"/>
  <c r="AG69" i="3"/>
  <c r="AF69" i="3"/>
  <c r="AD69" i="3"/>
  <c r="AC69" i="3"/>
  <c r="AB69" i="3"/>
  <c r="AA69" i="3"/>
  <c r="Z69" i="3"/>
  <c r="AS68" i="3"/>
  <c r="AQ68" i="3"/>
  <c r="AO68" i="3"/>
  <c r="AM68" i="3"/>
  <c r="AJ68" i="3"/>
  <c r="AI68" i="3"/>
  <c r="AH68" i="3"/>
  <c r="AG68" i="3"/>
  <c r="AF68" i="3"/>
  <c r="AD68" i="3"/>
  <c r="AC68" i="3"/>
  <c r="AB68" i="3"/>
  <c r="AA68" i="3"/>
  <c r="Z68" i="3"/>
  <c r="AS67" i="3"/>
  <c r="AQ67" i="3"/>
  <c r="AO67" i="3"/>
  <c r="AM67" i="3"/>
  <c r="AJ67" i="3"/>
  <c r="AI67" i="3"/>
  <c r="AH67" i="3"/>
  <c r="AG67" i="3"/>
  <c r="AF67" i="3"/>
  <c r="AD67" i="3"/>
  <c r="AC67" i="3"/>
  <c r="AB67" i="3"/>
  <c r="AA67" i="3"/>
  <c r="Z67" i="3"/>
  <c r="AS66" i="3"/>
  <c r="AQ66" i="3"/>
  <c r="AO66" i="3"/>
  <c r="AM66" i="3"/>
  <c r="AJ66" i="3"/>
  <c r="AI66" i="3"/>
  <c r="AH66" i="3"/>
  <c r="AG66" i="3"/>
  <c r="AF66" i="3"/>
  <c r="AD66" i="3"/>
  <c r="AC66" i="3"/>
  <c r="AB66" i="3"/>
  <c r="AA66" i="3"/>
  <c r="Z66" i="3"/>
  <c r="AS65" i="3"/>
  <c r="AQ65" i="3"/>
  <c r="AO65" i="3"/>
  <c r="AM65" i="3"/>
  <c r="AJ65" i="3"/>
  <c r="AI65" i="3"/>
  <c r="AH65" i="3"/>
  <c r="AG65" i="3"/>
  <c r="AF65" i="3"/>
  <c r="AD65" i="3"/>
  <c r="AC65" i="3"/>
  <c r="AB65" i="3"/>
  <c r="AA65" i="3"/>
  <c r="Z65" i="3"/>
  <c r="AS64" i="3"/>
  <c r="AQ64" i="3"/>
  <c r="AO64" i="3"/>
  <c r="AM64" i="3"/>
  <c r="AJ64" i="3"/>
  <c r="AI64" i="3"/>
  <c r="AH64" i="3"/>
  <c r="AG64" i="3"/>
  <c r="AF64" i="3"/>
  <c r="AD64" i="3"/>
  <c r="AC64" i="3"/>
  <c r="AB64" i="3"/>
  <c r="AA64" i="3"/>
  <c r="Z64" i="3"/>
  <c r="AS63" i="3"/>
  <c r="AQ63" i="3"/>
  <c r="AO63" i="3"/>
  <c r="AM63" i="3"/>
  <c r="AJ63" i="3"/>
  <c r="AI63" i="3"/>
  <c r="AH63" i="3"/>
  <c r="AG63" i="3"/>
  <c r="AF63" i="3"/>
  <c r="AD63" i="3"/>
  <c r="AC63" i="3"/>
  <c r="AB63" i="3"/>
  <c r="AA63" i="3"/>
  <c r="Z63" i="3"/>
  <c r="AS62" i="3"/>
  <c r="AQ62" i="3"/>
  <c r="AO62" i="3"/>
  <c r="AM62" i="3"/>
  <c r="AJ62" i="3"/>
  <c r="AI62" i="3"/>
  <c r="AH62" i="3"/>
  <c r="AG62" i="3"/>
  <c r="AF62" i="3"/>
  <c r="AD62" i="3"/>
  <c r="AC62" i="3"/>
  <c r="AB62" i="3"/>
  <c r="AA62" i="3"/>
  <c r="Z62" i="3"/>
  <c r="AS61" i="3"/>
  <c r="AQ61" i="3"/>
  <c r="AO61" i="3"/>
  <c r="AM61" i="3"/>
  <c r="AJ61" i="3"/>
  <c r="AI61" i="3"/>
  <c r="AH61" i="3"/>
  <c r="AG61" i="3"/>
  <c r="AF61" i="3"/>
  <c r="AD61" i="3"/>
  <c r="AC61" i="3"/>
  <c r="AB61" i="3"/>
  <c r="AA61" i="3"/>
  <c r="Z61" i="3"/>
  <c r="AS60" i="3"/>
  <c r="AQ60" i="3"/>
  <c r="AO60" i="3"/>
  <c r="AM60" i="3"/>
  <c r="AJ60" i="3"/>
  <c r="AI60" i="3"/>
  <c r="AH60" i="3"/>
  <c r="AG60" i="3"/>
  <c r="AF60" i="3"/>
  <c r="AD60" i="3"/>
  <c r="AC60" i="3"/>
  <c r="AB60" i="3"/>
  <c r="AA60" i="3"/>
  <c r="Z60" i="3"/>
  <c r="AS59" i="3"/>
  <c r="AQ59" i="3"/>
  <c r="AO59" i="3"/>
  <c r="AM59" i="3"/>
  <c r="AJ59" i="3"/>
  <c r="AI59" i="3"/>
  <c r="AH59" i="3"/>
  <c r="AG59" i="3"/>
  <c r="AF59" i="3"/>
  <c r="AD59" i="3"/>
  <c r="AC59" i="3"/>
  <c r="AB59" i="3"/>
  <c r="AA59" i="3"/>
  <c r="Z59" i="3"/>
  <c r="AS58" i="3"/>
  <c r="AQ58" i="3"/>
  <c r="AO58" i="3"/>
  <c r="AM58" i="3"/>
  <c r="AJ58" i="3"/>
  <c r="AI58" i="3"/>
  <c r="AH58" i="3"/>
  <c r="AG58" i="3"/>
  <c r="AF58" i="3"/>
  <c r="AD58" i="3"/>
  <c r="AC58" i="3"/>
  <c r="AB58" i="3"/>
  <c r="AA58" i="3"/>
  <c r="Z58" i="3"/>
  <c r="AS57" i="3"/>
  <c r="AQ57" i="3"/>
  <c r="AO57" i="3"/>
  <c r="AM57" i="3"/>
  <c r="AJ57" i="3"/>
  <c r="AI57" i="3"/>
  <c r="AH57" i="3"/>
  <c r="AG57" i="3"/>
  <c r="AF57" i="3"/>
  <c r="AD57" i="3"/>
  <c r="AC57" i="3"/>
  <c r="AB57" i="3"/>
  <c r="AA57" i="3"/>
  <c r="Z57" i="3"/>
  <c r="AS56" i="3"/>
  <c r="AQ56" i="3"/>
  <c r="AO56" i="3"/>
  <c r="AM56" i="3"/>
  <c r="AJ56" i="3"/>
  <c r="AI56" i="3"/>
  <c r="AH56" i="3"/>
  <c r="AG56" i="3"/>
  <c r="AF56" i="3"/>
  <c r="AD56" i="3"/>
  <c r="AC56" i="3"/>
  <c r="AB56" i="3"/>
  <c r="AA56" i="3"/>
  <c r="Z56" i="3"/>
  <c r="AS55" i="3"/>
  <c r="AQ55" i="3"/>
  <c r="AO55" i="3"/>
  <c r="AM55" i="3"/>
  <c r="AJ55" i="3"/>
  <c r="AI55" i="3"/>
  <c r="AH55" i="3"/>
  <c r="AG55" i="3"/>
  <c r="AF55" i="3"/>
  <c r="AD55" i="3"/>
  <c r="AC55" i="3"/>
  <c r="AB55" i="3"/>
  <c r="AA55" i="3"/>
  <c r="Z55" i="3"/>
  <c r="AS54" i="3"/>
  <c r="AQ54" i="3"/>
  <c r="AO54" i="3"/>
  <c r="AM54" i="3"/>
  <c r="AJ54" i="3"/>
  <c r="AI54" i="3"/>
  <c r="AH54" i="3"/>
  <c r="AG54" i="3"/>
  <c r="AF54" i="3"/>
  <c r="AD54" i="3"/>
  <c r="AC54" i="3"/>
  <c r="AB54" i="3"/>
  <c r="AA54" i="3"/>
  <c r="Z54" i="3"/>
  <c r="AS53" i="3"/>
  <c r="AQ53" i="3"/>
  <c r="AO53" i="3"/>
  <c r="AM53" i="3"/>
  <c r="AJ53" i="3"/>
  <c r="AI53" i="3"/>
  <c r="AH53" i="3"/>
  <c r="AG53" i="3"/>
  <c r="AF53" i="3"/>
  <c r="AD53" i="3"/>
  <c r="AC53" i="3"/>
  <c r="AB53" i="3"/>
  <c r="AA53" i="3"/>
  <c r="Z53" i="3"/>
  <c r="AS52" i="3"/>
  <c r="AQ52" i="3"/>
  <c r="AO52" i="3"/>
  <c r="AM52" i="3"/>
  <c r="AJ52" i="3"/>
  <c r="AI52" i="3"/>
  <c r="AH52" i="3"/>
  <c r="AG52" i="3"/>
  <c r="AF52" i="3"/>
  <c r="AD52" i="3"/>
  <c r="AC52" i="3"/>
  <c r="AB52" i="3"/>
  <c r="AA52" i="3"/>
  <c r="Z52" i="3"/>
  <c r="AS51" i="3"/>
  <c r="AQ51" i="3"/>
  <c r="AO51" i="3"/>
  <c r="AM51" i="3"/>
  <c r="AJ51" i="3"/>
  <c r="AI51" i="3"/>
  <c r="AH51" i="3"/>
  <c r="AG51" i="3"/>
  <c r="AF51" i="3"/>
  <c r="AD51" i="3"/>
  <c r="AC51" i="3"/>
  <c r="AB51" i="3"/>
  <c r="AA51" i="3"/>
  <c r="Z51" i="3"/>
  <c r="AS50" i="3"/>
  <c r="AQ50" i="3"/>
  <c r="AO50" i="3"/>
  <c r="AM50" i="3"/>
  <c r="AJ50" i="3"/>
  <c r="AI50" i="3"/>
  <c r="AH50" i="3"/>
  <c r="AG50" i="3"/>
  <c r="AF50" i="3"/>
  <c r="AD50" i="3"/>
  <c r="AC50" i="3"/>
  <c r="AB50" i="3"/>
  <c r="AA50" i="3"/>
  <c r="Z50" i="3"/>
  <c r="AS49" i="3"/>
  <c r="AQ49" i="3"/>
  <c r="AO49" i="3"/>
  <c r="AM49" i="3"/>
  <c r="AJ49" i="3"/>
  <c r="AI49" i="3"/>
  <c r="AH49" i="3"/>
  <c r="AG49" i="3"/>
  <c r="AF49" i="3"/>
  <c r="AD49" i="3"/>
  <c r="AC49" i="3"/>
  <c r="AB49" i="3"/>
  <c r="AA49" i="3"/>
  <c r="Z49" i="3"/>
  <c r="AS48" i="3"/>
  <c r="AQ48" i="3"/>
  <c r="AO48" i="3"/>
  <c r="AM48" i="3"/>
  <c r="AJ48" i="3"/>
  <c r="AI48" i="3"/>
  <c r="AH48" i="3"/>
  <c r="AG48" i="3"/>
  <c r="AF48" i="3"/>
  <c r="AD48" i="3"/>
  <c r="AC48" i="3"/>
  <c r="AB48" i="3"/>
  <c r="AA48" i="3"/>
  <c r="Z48" i="3"/>
  <c r="AS47" i="3"/>
  <c r="AQ47" i="3"/>
  <c r="AO47" i="3"/>
  <c r="AM47" i="3"/>
  <c r="AJ47" i="3"/>
  <c r="AI47" i="3"/>
  <c r="AH47" i="3"/>
  <c r="AG47" i="3"/>
  <c r="AF47" i="3"/>
  <c r="AD47" i="3"/>
  <c r="AC47" i="3"/>
  <c r="AB47" i="3"/>
  <c r="AA47" i="3"/>
  <c r="Z47" i="3"/>
  <c r="AS46" i="3"/>
  <c r="AQ46" i="3"/>
  <c r="AO46" i="3"/>
  <c r="AM46" i="3"/>
  <c r="AJ46" i="3"/>
  <c r="AI46" i="3"/>
  <c r="AH46" i="3"/>
  <c r="AG46" i="3"/>
  <c r="AF46" i="3"/>
  <c r="AD46" i="3"/>
  <c r="AC46" i="3"/>
  <c r="AB46" i="3"/>
  <c r="AA46" i="3"/>
  <c r="Z46" i="3"/>
  <c r="AS45" i="3"/>
  <c r="AQ45" i="3"/>
  <c r="AO45" i="3"/>
  <c r="AM45" i="3"/>
  <c r="AJ45" i="3"/>
  <c r="AI45" i="3"/>
  <c r="AH45" i="3"/>
  <c r="AG45" i="3"/>
  <c r="AF45" i="3"/>
  <c r="AD45" i="3"/>
  <c r="AC45" i="3"/>
  <c r="AB45" i="3"/>
  <c r="AA45" i="3"/>
  <c r="Z45" i="3"/>
  <c r="AS44" i="3"/>
  <c r="AQ44" i="3"/>
  <c r="AO44" i="3"/>
  <c r="AM44" i="3"/>
  <c r="AJ44" i="3"/>
  <c r="AI44" i="3"/>
  <c r="AH44" i="3"/>
  <c r="AG44" i="3"/>
  <c r="AF44" i="3"/>
  <c r="AD44" i="3"/>
  <c r="AC44" i="3"/>
  <c r="AB44" i="3"/>
  <c r="AA44" i="3"/>
  <c r="Z44" i="3"/>
  <c r="AS43" i="3"/>
  <c r="AQ43" i="3"/>
  <c r="AO43" i="3"/>
  <c r="AM43" i="3"/>
  <c r="AJ43" i="3"/>
  <c r="AI43" i="3"/>
  <c r="AH43" i="3"/>
  <c r="AG43" i="3"/>
  <c r="AF43" i="3"/>
  <c r="AD43" i="3"/>
  <c r="AC43" i="3"/>
  <c r="AB43" i="3"/>
  <c r="AA43" i="3"/>
  <c r="Z43" i="3"/>
  <c r="AS42" i="3"/>
  <c r="AQ42" i="3"/>
  <c r="AO42" i="3"/>
  <c r="AM42" i="3"/>
  <c r="AJ42" i="3"/>
  <c r="AI42" i="3"/>
  <c r="AH42" i="3"/>
  <c r="AG42" i="3"/>
  <c r="AF42" i="3"/>
  <c r="AD42" i="3"/>
  <c r="AC42" i="3"/>
  <c r="AB42" i="3"/>
  <c r="AA42" i="3"/>
  <c r="Z42" i="3"/>
  <c r="AS41" i="3"/>
  <c r="AQ41" i="3"/>
  <c r="AO41" i="3"/>
  <c r="AM41" i="3"/>
  <c r="AJ41" i="3"/>
  <c r="AI41" i="3"/>
  <c r="AH41" i="3"/>
  <c r="AG41" i="3"/>
  <c r="AF41" i="3"/>
  <c r="AD41" i="3"/>
  <c r="AC41" i="3"/>
  <c r="AB41" i="3"/>
  <c r="AA41" i="3"/>
  <c r="Z41" i="3"/>
  <c r="AS40" i="3"/>
  <c r="AQ40" i="3"/>
  <c r="AO40" i="3"/>
  <c r="AM40" i="3"/>
  <c r="AJ40" i="3"/>
  <c r="AI40" i="3"/>
  <c r="AH40" i="3"/>
  <c r="AG40" i="3"/>
  <c r="AF40" i="3"/>
  <c r="AD40" i="3"/>
  <c r="AC40" i="3"/>
  <c r="AB40" i="3"/>
  <c r="AA40" i="3"/>
  <c r="Z40" i="3"/>
  <c r="AS39" i="3"/>
  <c r="AQ39" i="3"/>
  <c r="AO39" i="3"/>
  <c r="AM39" i="3"/>
  <c r="AJ39" i="3"/>
  <c r="AI39" i="3"/>
  <c r="AH39" i="3"/>
  <c r="AG39" i="3"/>
  <c r="AF39" i="3"/>
  <c r="AD39" i="3"/>
  <c r="AC39" i="3"/>
  <c r="AB39" i="3"/>
  <c r="AA39" i="3"/>
  <c r="Z39" i="3"/>
  <c r="AS38" i="3"/>
  <c r="AQ38" i="3"/>
  <c r="AO38" i="3"/>
  <c r="AM38" i="3"/>
  <c r="AJ38" i="3"/>
  <c r="AI38" i="3"/>
  <c r="AH38" i="3"/>
  <c r="AG38" i="3"/>
  <c r="AF38" i="3"/>
  <c r="AD38" i="3"/>
  <c r="AC38" i="3"/>
  <c r="AB38" i="3"/>
  <c r="AA38" i="3"/>
  <c r="Z38" i="3"/>
  <c r="AS37" i="3"/>
  <c r="AQ37" i="3"/>
  <c r="AO37" i="3"/>
  <c r="AM37" i="3"/>
  <c r="AJ37" i="3"/>
  <c r="AI37" i="3"/>
  <c r="AH37" i="3"/>
  <c r="AG37" i="3"/>
  <c r="AF37" i="3"/>
  <c r="AD37" i="3"/>
  <c r="AC37" i="3"/>
  <c r="AB37" i="3"/>
  <c r="AA37" i="3"/>
  <c r="Z37" i="3"/>
  <c r="AS36" i="3"/>
  <c r="AQ36" i="3"/>
  <c r="AO36" i="3"/>
  <c r="AM36" i="3"/>
  <c r="AJ36" i="3"/>
  <c r="AI36" i="3"/>
  <c r="AH36" i="3"/>
  <c r="AG36" i="3"/>
  <c r="AF36" i="3"/>
  <c r="AD36" i="3"/>
  <c r="AC36" i="3"/>
  <c r="AB36" i="3"/>
  <c r="AA36" i="3"/>
  <c r="Z36" i="3"/>
  <c r="AS35" i="3"/>
  <c r="AQ35" i="3"/>
  <c r="AO35" i="3"/>
  <c r="AM35" i="3"/>
  <c r="AJ35" i="3"/>
  <c r="AI35" i="3"/>
  <c r="AH35" i="3"/>
  <c r="AG35" i="3"/>
  <c r="AF35" i="3"/>
  <c r="AD35" i="3"/>
  <c r="AC35" i="3"/>
  <c r="AB35" i="3"/>
  <c r="AA35" i="3"/>
  <c r="Z35" i="3"/>
  <c r="AS34" i="3"/>
  <c r="AQ34" i="3"/>
  <c r="AO34" i="3"/>
  <c r="AM34" i="3"/>
  <c r="AJ34" i="3"/>
  <c r="AI34" i="3"/>
  <c r="AH34" i="3"/>
  <c r="AG34" i="3"/>
  <c r="AF34" i="3"/>
  <c r="AD34" i="3"/>
  <c r="AC34" i="3"/>
  <c r="AB34" i="3"/>
  <c r="AA34" i="3"/>
  <c r="Z34" i="3"/>
  <c r="AS33" i="3"/>
  <c r="AQ33" i="3"/>
  <c r="AO33" i="3"/>
  <c r="AM33" i="3"/>
  <c r="AJ33" i="3"/>
  <c r="AI33" i="3"/>
  <c r="AH33" i="3"/>
  <c r="AG33" i="3"/>
  <c r="AF33" i="3"/>
  <c r="AD33" i="3"/>
  <c r="AC33" i="3"/>
  <c r="AB33" i="3"/>
  <c r="AA33" i="3"/>
  <c r="Z33" i="3"/>
  <c r="AS32" i="3"/>
  <c r="AQ32" i="3"/>
  <c r="AO32" i="3"/>
  <c r="AM32" i="3"/>
  <c r="AJ32" i="3"/>
  <c r="AI32" i="3"/>
  <c r="AH32" i="3"/>
  <c r="AG32" i="3"/>
  <c r="AF32" i="3"/>
  <c r="AD32" i="3"/>
  <c r="AC32" i="3"/>
  <c r="AB32" i="3"/>
  <c r="AA32" i="3"/>
  <c r="Z32" i="3"/>
  <c r="AS31" i="3"/>
  <c r="AQ31" i="3"/>
  <c r="AO31" i="3"/>
  <c r="AM31" i="3"/>
  <c r="AJ31" i="3"/>
  <c r="AI31" i="3"/>
  <c r="AH31" i="3"/>
  <c r="AG31" i="3"/>
  <c r="AF31" i="3"/>
  <c r="AD31" i="3"/>
  <c r="AC31" i="3"/>
  <c r="AB31" i="3"/>
  <c r="AA31" i="3"/>
  <c r="Z31" i="3"/>
  <c r="AS30" i="3"/>
  <c r="AQ30" i="3"/>
  <c r="AO30" i="3"/>
  <c r="AM30" i="3"/>
  <c r="AJ30" i="3"/>
  <c r="AI30" i="3"/>
  <c r="AH30" i="3"/>
  <c r="AG30" i="3"/>
  <c r="AF30" i="3"/>
  <c r="AD30" i="3"/>
  <c r="AC30" i="3"/>
  <c r="AB30" i="3"/>
  <c r="AA30" i="3"/>
  <c r="Z30" i="3"/>
  <c r="AS29" i="3"/>
  <c r="AQ29" i="3"/>
  <c r="AO29" i="3"/>
  <c r="AM29" i="3"/>
  <c r="AJ29" i="3"/>
  <c r="AI29" i="3"/>
  <c r="AH29" i="3"/>
  <c r="AG29" i="3"/>
  <c r="AF29" i="3"/>
  <c r="AD29" i="3"/>
  <c r="AC29" i="3"/>
  <c r="AB29" i="3"/>
  <c r="AA29" i="3"/>
  <c r="Z29" i="3"/>
  <c r="AS28" i="3"/>
  <c r="AQ28" i="3"/>
  <c r="AO28" i="3"/>
  <c r="AM28" i="3"/>
  <c r="AJ28" i="3"/>
  <c r="AI28" i="3"/>
  <c r="AH28" i="3"/>
  <c r="AG28" i="3"/>
  <c r="AF28" i="3"/>
  <c r="AD28" i="3"/>
  <c r="AC28" i="3"/>
  <c r="AB28" i="3"/>
  <c r="AA28" i="3"/>
  <c r="Z28" i="3"/>
  <c r="AS27" i="3"/>
  <c r="AQ27" i="3"/>
  <c r="AO27" i="3"/>
  <c r="AM27" i="3"/>
  <c r="AJ27" i="3"/>
  <c r="AI27" i="3"/>
  <c r="AH27" i="3"/>
  <c r="AG27" i="3"/>
  <c r="AF27" i="3"/>
  <c r="AD27" i="3"/>
  <c r="AC27" i="3"/>
  <c r="AB27" i="3"/>
  <c r="AA27" i="3"/>
  <c r="Z27" i="3"/>
  <c r="AS26" i="3"/>
  <c r="AQ26" i="3"/>
  <c r="AO26" i="3"/>
  <c r="AM26" i="3"/>
  <c r="AJ26" i="3"/>
  <c r="AI26" i="3"/>
  <c r="AH26" i="3"/>
  <c r="AG26" i="3"/>
  <c r="AF26" i="3"/>
  <c r="AD26" i="3"/>
  <c r="AC26" i="3"/>
  <c r="AB26" i="3"/>
  <c r="AA26" i="3"/>
  <c r="Z26" i="3"/>
  <c r="AS25" i="3"/>
  <c r="AQ25" i="3"/>
  <c r="AO25" i="3"/>
  <c r="AM25" i="3"/>
  <c r="AJ25" i="3"/>
  <c r="AI25" i="3"/>
  <c r="AH25" i="3"/>
  <c r="AG25" i="3"/>
  <c r="AF25" i="3"/>
  <c r="AD25" i="3"/>
  <c r="AC25" i="3"/>
  <c r="AB25" i="3"/>
  <c r="AA25" i="3"/>
  <c r="Z25" i="3"/>
  <c r="AS24" i="3"/>
  <c r="AQ24" i="3"/>
  <c r="AO24" i="3"/>
  <c r="AM24" i="3"/>
  <c r="AJ24" i="3"/>
  <c r="AI24" i="3"/>
  <c r="AH24" i="3"/>
  <c r="AG24" i="3"/>
  <c r="AF24" i="3"/>
  <c r="AD24" i="3"/>
  <c r="AC24" i="3"/>
  <c r="AB24" i="3"/>
  <c r="AA24" i="3"/>
  <c r="Z24" i="3"/>
  <c r="AS23" i="3"/>
  <c r="AQ23" i="3"/>
  <c r="AO23" i="3"/>
  <c r="AM23" i="3"/>
  <c r="AJ23" i="3"/>
  <c r="AI23" i="3"/>
  <c r="AH23" i="3"/>
  <c r="AG23" i="3"/>
  <c r="AF23" i="3"/>
  <c r="AD23" i="3"/>
  <c r="AC23" i="3"/>
  <c r="AB23" i="3"/>
  <c r="AA23" i="3"/>
  <c r="Z23" i="3"/>
  <c r="AS22" i="3"/>
  <c r="AQ22" i="3"/>
  <c r="AO22" i="3"/>
  <c r="AM22" i="3"/>
  <c r="AJ22" i="3"/>
  <c r="AI22" i="3"/>
  <c r="AH22" i="3"/>
  <c r="AG22" i="3"/>
  <c r="AF22" i="3"/>
  <c r="AD22" i="3"/>
  <c r="AC22" i="3"/>
  <c r="AB22" i="3"/>
  <c r="AA22" i="3"/>
  <c r="Z22" i="3"/>
  <c r="AS21" i="3"/>
  <c r="AQ21" i="3"/>
  <c r="AO21" i="3"/>
  <c r="AM21" i="3"/>
  <c r="AJ21" i="3"/>
  <c r="AI21" i="3"/>
  <c r="AH21" i="3"/>
  <c r="AG21" i="3"/>
  <c r="AF21" i="3"/>
  <c r="AD21" i="3"/>
  <c r="AC21" i="3"/>
  <c r="AB21" i="3"/>
  <c r="AA21" i="3"/>
  <c r="Z21" i="3"/>
  <c r="AS20" i="3"/>
  <c r="AQ20" i="3"/>
  <c r="AO20" i="3"/>
  <c r="AM20" i="3"/>
  <c r="AJ20" i="3"/>
  <c r="AI20" i="3"/>
  <c r="AH20" i="3"/>
  <c r="AG20" i="3"/>
  <c r="AF20" i="3"/>
  <c r="AD20" i="3"/>
  <c r="AC20" i="3"/>
  <c r="AB20" i="3"/>
  <c r="AA20" i="3"/>
  <c r="Z20" i="3"/>
  <c r="AS19" i="3"/>
  <c r="AQ19" i="3"/>
  <c r="AO19" i="3"/>
  <c r="AM19" i="3"/>
  <c r="AJ19" i="3"/>
  <c r="AI19" i="3"/>
  <c r="AH19" i="3"/>
  <c r="AG19" i="3"/>
  <c r="AF19" i="3"/>
  <c r="AD19" i="3"/>
  <c r="AC19" i="3"/>
  <c r="AB19" i="3"/>
  <c r="AA19" i="3"/>
  <c r="Z19" i="3"/>
  <c r="AS18" i="3"/>
  <c r="AQ18" i="3"/>
  <c r="AO18" i="3"/>
  <c r="AM18" i="3"/>
  <c r="AJ18" i="3"/>
  <c r="AI18" i="3"/>
  <c r="AH18" i="3"/>
  <c r="AG18" i="3"/>
  <c r="AF18" i="3"/>
  <c r="AD18" i="3"/>
  <c r="AC18" i="3"/>
  <c r="AB18" i="3"/>
  <c r="AA18" i="3"/>
  <c r="Z18" i="3"/>
  <c r="AS17" i="3"/>
  <c r="AQ17" i="3"/>
  <c r="AO17" i="3"/>
  <c r="AM17" i="3"/>
  <c r="AJ17" i="3"/>
  <c r="AI17" i="3"/>
  <c r="AH17" i="3"/>
  <c r="AG17" i="3"/>
  <c r="AF17" i="3"/>
  <c r="AD17" i="3"/>
  <c r="AC17" i="3"/>
  <c r="AB17" i="3"/>
  <c r="AA17" i="3"/>
  <c r="Z17" i="3"/>
  <c r="AS16" i="3"/>
  <c r="AQ16" i="3"/>
  <c r="AO16" i="3"/>
  <c r="AM16" i="3"/>
  <c r="AJ16" i="3"/>
  <c r="AI16" i="3"/>
  <c r="AH16" i="3"/>
  <c r="AG16" i="3"/>
  <c r="AF16" i="3"/>
  <c r="AD16" i="3"/>
  <c r="AC16" i="3"/>
  <c r="AB16" i="3"/>
  <c r="AA16" i="3"/>
  <c r="Z16" i="3"/>
  <c r="AS15" i="3"/>
  <c r="AQ15" i="3"/>
  <c r="AO15" i="3"/>
  <c r="AM15" i="3"/>
  <c r="AJ15" i="3"/>
  <c r="AI15" i="3"/>
  <c r="AH15" i="3"/>
  <c r="AG15" i="3"/>
  <c r="AF15" i="3"/>
  <c r="AD15" i="3"/>
  <c r="AC15" i="3"/>
  <c r="AB15" i="3"/>
  <c r="AA15" i="3"/>
  <c r="Z15" i="3"/>
  <c r="AS14" i="3"/>
  <c r="AQ14" i="3"/>
  <c r="AO14" i="3"/>
  <c r="AM14" i="3"/>
  <c r="AJ14" i="3"/>
  <c r="AI14" i="3"/>
  <c r="AH14" i="3"/>
  <c r="AG14" i="3"/>
  <c r="AF14" i="3"/>
  <c r="AD14" i="3"/>
  <c r="AC14" i="3"/>
  <c r="AB14" i="3"/>
  <c r="AA14" i="3"/>
  <c r="Z14" i="3"/>
  <c r="AS13" i="3"/>
  <c r="AQ13" i="3"/>
  <c r="AO13" i="3"/>
  <c r="AM13" i="3"/>
  <c r="AJ13" i="3"/>
  <c r="AI13" i="3"/>
  <c r="AH13" i="3"/>
  <c r="AG13" i="3"/>
  <c r="AF13" i="3"/>
  <c r="AD13" i="3"/>
  <c r="AC13" i="3"/>
  <c r="AB13" i="3"/>
  <c r="AA13" i="3"/>
  <c r="Z13" i="3"/>
  <c r="AS12" i="3"/>
  <c r="AQ12" i="3"/>
  <c r="AO12" i="3"/>
  <c r="AM12" i="3"/>
  <c r="AJ12" i="3"/>
  <c r="AI12" i="3"/>
  <c r="AH12" i="3"/>
  <c r="AG12" i="3"/>
  <c r="AF12" i="3"/>
  <c r="AD12" i="3"/>
  <c r="AC12" i="3"/>
  <c r="AB12" i="3"/>
  <c r="AA12" i="3"/>
  <c r="Z12" i="3"/>
  <c r="AS11" i="3"/>
  <c r="AQ11" i="3"/>
  <c r="AO11" i="3"/>
  <c r="AM11" i="3"/>
  <c r="AJ11" i="3"/>
  <c r="AI11" i="3"/>
  <c r="AH11" i="3"/>
  <c r="AG11" i="3"/>
  <c r="AF11" i="3"/>
  <c r="AD11" i="3"/>
  <c r="AC11" i="3"/>
  <c r="AB11" i="3"/>
  <c r="AA11" i="3"/>
  <c r="Z11" i="3"/>
  <c r="AS10" i="3"/>
  <c r="AR10" i="3"/>
  <c r="AR11" i="3" s="1"/>
  <c r="AR12" i="3" s="1"/>
  <c r="AR13" i="3" s="1"/>
  <c r="AR14" i="3" s="1"/>
  <c r="AR15" i="3" s="1"/>
  <c r="AR16" i="3" s="1"/>
  <c r="AR17" i="3" s="1"/>
  <c r="AR18" i="3" s="1"/>
  <c r="AR19" i="3" s="1"/>
  <c r="AR20" i="3" s="1"/>
  <c r="AR21" i="3" s="1"/>
  <c r="AR22" i="3" s="1"/>
  <c r="AR23" i="3" s="1"/>
  <c r="AR24" i="3" s="1"/>
  <c r="AR25" i="3" s="1"/>
  <c r="AR26" i="3" s="1"/>
  <c r="AR27" i="3" s="1"/>
  <c r="AR28" i="3" s="1"/>
  <c r="AR29" i="3" s="1"/>
  <c r="AR30" i="3" s="1"/>
  <c r="AR31" i="3" s="1"/>
  <c r="AR32" i="3" s="1"/>
  <c r="AR33" i="3" s="1"/>
  <c r="AR34" i="3" s="1"/>
  <c r="AR35" i="3" s="1"/>
  <c r="AR36" i="3" s="1"/>
  <c r="AR37" i="3" s="1"/>
  <c r="AR38" i="3" s="1"/>
  <c r="AR39" i="3" s="1"/>
  <c r="AR40" i="3" s="1"/>
  <c r="AR41" i="3" s="1"/>
  <c r="AR42" i="3" s="1"/>
  <c r="AR43" i="3" s="1"/>
  <c r="AR44" i="3" s="1"/>
  <c r="AR45" i="3" s="1"/>
  <c r="AR46" i="3" s="1"/>
  <c r="AR47" i="3" s="1"/>
  <c r="AR48" i="3" s="1"/>
  <c r="AR49" i="3" s="1"/>
  <c r="AR50" i="3" s="1"/>
  <c r="AR51" i="3" s="1"/>
  <c r="AR52" i="3" s="1"/>
  <c r="AR53" i="3" s="1"/>
  <c r="AR54" i="3" s="1"/>
  <c r="AR55" i="3" s="1"/>
  <c r="AR56" i="3" s="1"/>
  <c r="AR57" i="3" s="1"/>
  <c r="AR58" i="3" s="1"/>
  <c r="AR59" i="3" s="1"/>
  <c r="AR60" i="3" s="1"/>
  <c r="AR61" i="3" s="1"/>
  <c r="AR62" i="3" s="1"/>
  <c r="AR63" i="3" s="1"/>
  <c r="AR64" i="3" s="1"/>
  <c r="AR65" i="3" s="1"/>
  <c r="AR66" i="3" s="1"/>
  <c r="AR67" i="3" s="1"/>
  <c r="AR68" i="3" s="1"/>
  <c r="AR69" i="3" s="1"/>
  <c r="AR70" i="3" s="1"/>
  <c r="AR71" i="3" s="1"/>
  <c r="AR72" i="3" s="1"/>
  <c r="AR73" i="3" s="1"/>
  <c r="AR74" i="3" s="1"/>
  <c r="AR75" i="3" s="1"/>
  <c r="AR76" i="3" s="1"/>
  <c r="AR77" i="3" s="1"/>
  <c r="AR78" i="3" s="1"/>
  <c r="AR79" i="3" s="1"/>
  <c r="AR80" i="3" s="1"/>
  <c r="AR81" i="3" s="1"/>
  <c r="AR82" i="3" s="1"/>
  <c r="AR83" i="3" s="1"/>
  <c r="AR84" i="3" s="1"/>
  <c r="AR85" i="3" s="1"/>
  <c r="AR86" i="3" s="1"/>
  <c r="AR87" i="3" s="1"/>
  <c r="AR88" i="3" s="1"/>
  <c r="AR89" i="3" s="1"/>
  <c r="AR90" i="3" s="1"/>
  <c r="AR91" i="3" s="1"/>
  <c r="AR92" i="3" s="1"/>
  <c r="AR93" i="3" s="1"/>
  <c r="AR94" i="3" s="1"/>
  <c r="AR95" i="3" s="1"/>
  <c r="AR96" i="3" s="1"/>
  <c r="AR97" i="3" s="1"/>
  <c r="AR98" i="3" s="1"/>
  <c r="AR99" i="3" s="1"/>
  <c r="AQ10" i="3"/>
  <c r="AP10" i="3"/>
  <c r="AP11" i="3" s="1"/>
  <c r="AP12" i="3" s="1"/>
  <c r="AP13" i="3" s="1"/>
  <c r="AP14" i="3" s="1"/>
  <c r="AP15" i="3" s="1"/>
  <c r="AP16" i="3" s="1"/>
  <c r="AP17" i="3" s="1"/>
  <c r="AP18" i="3" s="1"/>
  <c r="AP19" i="3" s="1"/>
  <c r="AP20" i="3" s="1"/>
  <c r="AP21" i="3" s="1"/>
  <c r="AP22" i="3" s="1"/>
  <c r="AP23" i="3" s="1"/>
  <c r="AP24" i="3" s="1"/>
  <c r="AP25" i="3" s="1"/>
  <c r="AP26" i="3" s="1"/>
  <c r="AP27" i="3" s="1"/>
  <c r="AP28" i="3" s="1"/>
  <c r="AP29" i="3" s="1"/>
  <c r="AP30" i="3" s="1"/>
  <c r="AP31" i="3" s="1"/>
  <c r="AP32" i="3" s="1"/>
  <c r="AP33" i="3" s="1"/>
  <c r="AP34" i="3" s="1"/>
  <c r="AP35" i="3" s="1"/>
  <c r="AP36" i="3" s="1"/>
  <c r="AP37" i="3" s="1"/>
  <c r="AP38" i="3" s="1"/>
  <c r="AP39" i="3" s="1"/>
  <c r="AP40" i="3" s="1"/>
  <c r="AP41" i="3" s="1"/>
  <c r="AP42" i="3" s="1"/>
  <c r="AP43" i="3" s="1"/>
  <c r="AP44" i="3" s="1"/>
  <c r="AP45" i="3" s="1"/>
  <c r="AP46" i="3" s="1"/>
  <c r="AP47" i="3" s="1"/>
  <c r="AP48" i="3" s="1"/>
  <c r="AP49" i="3" s="1"/>
  <c r="AP50" i="3" s="1"/>
  <c r="AP51" i="3" s="1"/>
  <c r="AP52" i="3" s="1"/>
  <c r="AP53" i="3" s="1"/>
  <c r="AP54" i="3" s="1"/>
  <c r="AP55" i="3" s="1"/>
  <c r="AP56" i="3" s="1"/>
  <c r="AP57" i="3" s="1"/>
  <c r="AP58" i="3" s="1"/>
  <c r="AP59" i="3" s="1"/>
  <c r="AP60" i="3" s="1"/>
  <c r="AP61" i="3" s="1"/>
  <c r="AP62" i="3" s="1"/>
  <c r="AP63" i="3" s="1"/>
  <c r="AP64" i="3" s="1"/>
  <c r="AP65" i="3" s="1"/>
  <c r="AP66" i="3" s="1"/>
  <c r="AP67" i="3" s="1"/>
  <c r="AP68" i="3" s="1"/>
  <c r="AP69" i="3" s="1"/>
  <c r="AP70" i="3" s="1"/>
  <c r="AP71" i="3" s="1"/>
  <c r="AP72" i="3" s="1"/>
  <c r="AP73" i="3" s="1"/>
  <c r="AP74" i="3" s="1"/>
  <c r="AP75" i="3" s="1"/>
  <c r="AP76" i="3" s="1"/>
  <c r="AP77" i="3" s="1"/>
  <c r="AP78" i="3" s="1"/>
  <c r="AP79" i="3" s="1"/>
  <c r="AP80" i="3" s="1"/>
  <c r="AP81" i="3" s="1"/>
  <c r="AP82" i="3" s="1"/>
  <c r="AP83" i="3" s="1"/>
  <c r="AP84" i="3" s="1"/>
  <c r="AP85" i="3" s="1"/>
  <c r="AP86" i="3" s="1"/>
  <c r="AP87" i="3" s="1"/>
  <c r="AP88" i="3" s="1"/>
  <c r="AP89" i="3" s="1"/>
  <c r="AP90" i="3" s="1"/>
  <c r="AP91" i="3" s="1"/>
  <c r="AP92" i="3" s="1"/>
  <c r="AP93" i="3" s="1"/>
  <c r="AP94" i="3" s="1"/>
  <c r="AP95" i="3" s="1"/>
  <c r="AP96" i="3" s="1"/>
  <c r="AP97" i="3" s="1"/>
  <c r="AP98" i="3" s="1"/>
  <c r="AP99" i="3" s="1"/>
  <c r="AO10" i="3"/>
  <c r="AN10" i="3"/>
  <c r="AN11" i="3" s="1"/>
  <c r="AN12" i="3" s="1"/>
  <c r="AN13" i="3" s="1"/>
  <c r="AN14" i="3" s="1"/>
  <c r="AN15" i="3" s="1"/>
  <c r="AN16" i="3" s="1"/>
  <c r="AN17" i="3" s="1"/>
  <c r="AN18" i="3" s="1"/>
  <c r="AN19" i="3" s="1"/>
  <c r="AN20" i="3" s="1"/>
  <c r="AN21" i="3" s="1"/>
  <c r="AN22" i="3" s="1"/>
  <c r="AN23" i="3" s="1"/>
  <c r="AN24" i="3" s="1"/>
  <c r="AN25" i="3" s="1"/>
  <c r="AN26" i="3" s="1"/>
  <c r="AN27" i="3" s="1"/>
  <c r="AN28" i="3" s="1"/>
  <c r="AN29" i="3" s="1"/>
  <c r="AN30" i="3" s="1"/>
  <c r="AN31" i="3" s="1"/>
  <c r="AN32" i="3" s="1"/>
  <c r="AN33" i="3" s="1"/>
  <c r="AN34" i="3" s="1"/>
  <c r="AN35" i="3" s="1"/>
  <c r="AN36" i="3" s="1"/>
  <c r="AN37" i="3" s="1"/>
  <c r="AN38" i="3" s="1"/>
  <c r="AN39" i="3" s="1"/>
  <c r="AN40" i="3" s="1"/>
  <c r="AN41" i="3" s="1"/>
  <c r="AN42" i="3" s="1"/>
  <c r="AN43" i="3" s="1"/>
  <c r="AN44" i="3" s="1"/>
  <c r="AN45" i="3" s="1"/>
  <c r="AN46" i="3" s="1"/>
  <c r="AN47" i="3" s="1"/>
  <c r="AN48" i="3" s="1"/>
  <c r="AN49" i="3" s="1"/>
  <c r="AN50" i="3" s="1"/>
  <c r="AN51" i="3" s="1"/>
  <c r="AN52" i="3" s="1"/>
  <c r="AN53" i="3" s="1"/>
  <c r="AN54" i="3" s="1"/>
  <c r="AN55" i="3" s="1"/>
  <c r="AN56" i="3" s="1"/>
  <c r="AN57" i="3" s="1"/>
  <c r="AN58" i="3" s="1"/>
  <c r="AN59" i="3" s="1"/>
  <c r="AN60" i="3" s="1"/>
  <c r="AN61" i="3" s="1"/>
  <c r="AN62" i="3" s="1"/>
  <c r="AN63" i="3" s="1"/>
  <c r="AN64" i="3" s="1"/>
  <c r="AN65" i="3" s="1"/>
  <c r="AN66" i="3" s="1"/>
  <c r="AN67" i="3" s="1"/>
  <c r="AN68" i="3" s="1"/>
  <c r="AN69" i="3" s="1"/>
  <c r="AN70" i="3" s="1"/>
  <c r="AN71" i="3" s="1"/>
  <c r="AN72" i="3" s="1"/>
  <c r="AN73" i="3" s="1"/>
  <c r="AN74" i="3" s="1"/>
  <c r="AN75" i="3" s="1"/>
  <c r="AN76" i="3" s="1"/>
  <c r="AN77" i="3" s="1"/>
  <c r="AN78" i="3" s="1"/>
  <c r="AN79" i="3" s="1"/>
  <c r="AN80" i="3" s="1"/>
  <c r="AN81" i="3" s="1"/>
  <c r="AN82" i="3" s="1"/>
  <c r="AN83" i="3" s="1"/>
  <c r="AN84" i="3" s="1"/>
  <c r="AN85" i="3" s="1"/>
  <c r="AN86" i="3" s="1"/>
  <c r="AN87" i="3" s="1"/>
  <c r="AN88" i="3" s="1"/>
  <c r="AN89" i="3" s="1"/>
  <c r="AN90" i="3" s="1"/>
  <c r="AN91" i="3" s="1"/>
  <c r="AN92" i="3" s="1"/>
  <c r="AN93" i="3" s="1"/>
  <c r="AN94" i="3" s="1"/>
  <c r="AN95" i="3" s="1"/>
  <c r="AN96" i="3" s="1"/>
  <c r="AN97" i="3" s="1"/>
  <c r="AN98" i="3" s="1"/>
  <c r="AN99" i="3" s="1"/>
  <c r="AM10" i="3"/>
  <c r="AL10" i="3"/>
  <c r="AL11" i="3" s="1"/>
  <c r="AL12" i="3" s="1"/>
  <c r="AL13" i="3" s="1"/>
  <c r="AL14" i="3" s="1"/>
  <c r="AL15" i="3" s="1"/>
  <c r="AL16" i="3" s="1"/>
  <c r="AL17" i="3" s="1"/>
  <c r="AL18" i="3" s="1"/>
  <c r="AL19" i="3" s="1"/>
  <c r="AL20" i="3" s="1"/>
  <c r="AL21" i="3" s="1"/>
  <c r="AL22" i="3" s="1"/>
  <c r="AL23" i="3" s="1"/>
  <c r="AL24" i="3" s="1"/>
  <c r="AL25" i="3" s="1"/>
  <c r="AL26" i="3" s="1"/>
  <c r="AL27" i="3" s="1"/>
  <c r="AL28" i="3" s="1"/>
  <c r="AL29" i="3" s="1"/>
  <c r="AL30" i="3" s="1"/>
  <c r="AL31" i="3" s="1"/>
  <c r="AL32" i="3" s="1"/>
  <c r="AL33" i="3" s="1"/>
  <c r="AL34" i="3" s="1"/>
  <c r="AL35" i="3" s="1"/>
  <c r="AL36" i="3" s="1"/>
  <c r="AL37" i="3" s="1"/>
  <c r="AL38" i="3" s="1"/>
  <c r="AL39" i="3" s="1"/>
  <c r="AL40" i="3" s="1"/>
  <c r="AL41" i="3" s="1"/>
  <c r="AL42" i="3" s="1"/>
  <c r="AL43" i="3" s="1"/>
  <c r="AL44" i="3" s="1"/>
  <c r="AL45" i="3" s="1"/>
  <c r="AL46" i="3" s="1"/>
  <c r="AL47" i="3" s="1"/>
  <c r="AL48" i="3" s="1"/>
  <c r="AL49" i="3" s="1"/>
  <c r="AL50" i="3" s="1"/>
  <c r="AL51" i="3" s="1"/>
  <c r="AL52" i="3" s="1"/>
  <c r="AL53" i="3" s="1"/>
  <c r="AL54" i="3" s="1"/>
  <c r="AL55" i="3" s="1"/>
  <c r="AL56" i="3" s="1"/>
  <c r="AL57" i="3" s="1"/>
  <c r="AL58" i="3" s="1"/>
  <c r="AL59" i="3" s="1"/>
  <c r="AL60" i="3" s="1"/>
  <c r="AL61" i="3" s="1"/>
  <c r="AL62" i="3" s="1"/>
  <c r="AL63" i="3" s="1"/>
  <c r="AL64" i="3" s="1"/>
  <c r="AL65" i="3" s="1"/>
  <c r="AL66" i="3" s="1"/>
  <c r="AL67" i="3" s="1"/>
  <c r="AL68" i="3" s="1"/>
  <c r="AL69" i="3" s="1"/>
  <c r="AL70" i="3" s="1"/>
  <c r="AL71" i="3" s="1"/>
  <c r="AL72" i="3" s="1"/>
  <c r="AL73" i="3" s="1"/>
  <c r="AL74" i="3" s="1"/>
  <c r="AL75" i="3" s="1"/>
  <c r="AL76" i="3" s="1"/>
  <c r="AL77" i="3" s="1"/>
  <c r="AL78" i="3" s="1"/>
  <c r="AL79" i="3" s="1"/>
  <c r="AL80" i="3" s="1"/>
  <c r="AL81" i="3" s="1"/>
  <c r="AL82" i="3" s="1"/>
  <c r="AL83" i="3" s="1"/>
  <c r="AL84" i="3" s="1"/>
  <c r="AL85" i="3" s="1"/>
  <c r="AL86" i="3" s="1"/>
  <c r="AL87" i="3" s="1"/>
  <c r="AL88" i="3" s="1"/>
  <c r="AL89" i="3" s="1"/>
  <c r="AL90" i="3" s="1"/>
  <c r="AL91" i="3" s="1"/>
  <c r="AL92" i="3" s="1"/>
  <c r="AL93" i="3" s="1"/>
  <c r="AL94" i="3" s="1"/>
  <c r="AL95" i="3" s="1"/>
  <c r="AL96" i="3" s="1"/>
  <c r="AL97" i="3" s="1"/>
  <c r="AL98" i="3" s="1"/>
  <c r="AL99" i="3" s="1"/>
  <c r="AJ10" i="3"/>
  <c r="AI10" i="3"/>
  <c r="AH10" i="3"/>
  <c r="AG10" i="3"/>
  <c r="AF10" i="3"/>
  <c r="AD10" i="3"/>
  <c r="AC10" i="3"/>
  <c r="AB10" i="3"/>
  <c r="AA10" i="3"/>
  <c r="Z10" i="3"/>
  <c r="F32" i="17"/>
  <c r="A6" i="17"/>
  <c r="F4" i="17"/>
  <c r="E31" i="17" s="1"/>
  <c r="F31" i="17" s="1"/>
  <c r="E41" i="17"/>
  <c r="G102" i="3" l="1"/>
  <c r="C39" i="17" s="1"/>
  <c r="F37" i="17" s="1"/>
  <c r="AO9" i="3"/>
  <c r="AM9" i="3"/>
  <c r="C37" i="17"/>
  <c r="AS9" i="3"/>
  <c r="AQ9" i="3"/>
  <c r="E16" i="17"/>
  <c r="F16" i="17" s="1"/>
  <c r="E24" i="17"/>
  <c r="F24" i="17" s="1"/>
  <c r="B18" i="17"/>
  <c r="C18" i="17" s="1"/>
  <c r="B26" i="17"/>
  <c r="C26" i="17" s="1"/>
  <c r="E20" i="17"/>
  <c r="F20" i="17" s="1"/>
  <c r="E28" i="17"/>
  <c r="F28" i="17" s="1"/>
  <c r="B14" i="17"/>
  <c r="C14" i="17" s="1"/>
  <c r="B22" i="17"/>
  <c r="C22" i="17" s="1"/>
  <c r="B30" i="17"/>
  <c r="C30" i="17" s="1"/>
  <c r="B15" i="17"/>
  <c r="C15" i="17" s="1"/>
  <c r="E17" i="17"/>
  <c r="F17" i="17" s="1"/>
  <c r="B19" i="17"/>
  <c r="C19" i="17" s="1"/>
  <c r="E21" i="17"/>
  <c r="F21" i="17" s="1"/>
  <c r="B23" i="17"/>
  <c r="C23" i="17" s="1"/>
  <c r="E25" i="17"/>
  <c r="F25" i="17" s="1"/>
  <c r="B27" i="17"/>
  <c r="C27" i="17" s="1"/>
  <c r="E29" i="17"/>
  <c r="F29" i="17" s="1"/>
  <c r="B31" i="17"/>
  <c r="C31" i="17" s="1"/>
  <c r="E14" i="17"/>
  <c r="F14" i="17" s="1"/>
  <c r="B16" i="17"/>
  <c r="C16" i="17" s="1"/>
  <c r="E18" i="17"/>
  <c r="F18" i="17" s="1"/>
  <c r="B20" i="17"/>
  <c r="C20" i="17" s="1"/>
  <c r="E22" i="17"/>
  <c r="F22" i="17" s="1"/>
  <c r="B24" i="17"/>
  <c r="C24" i="17" s="1"/>
  <c r="E26" i="17"/>
  <c r="F26" i="17" s="1"/>
  <c r="B28" i="17"/>
  <c r="C28" i="17" s="1"/>
  <c r="E30" i="17"/>
  <c r="F30" i="17" s="1"/>
  <c r="B32" i="17"/>
  <c r="C32" i="17" s="1"/>
  <c r="E15" i="17"/>
  <c r="F15" i="17" s="1"/>
  <c r="B17" i="17"/>
  <c r="C17" i="17" s="1"/>
  <c r="E19" i="17"/>
  <c r="F19" i="17" s="1"/>
  <c r="B21" i="17"/>
  <c r="C21" i="17" s="1"/>
  <c r="E23" i="17"/>
  <c r="F23" i="17" s="1"/>
  <c r="B25" i="17"/>
  <c r="C25" i="17" s="1"/>
  <c r="E27" i="17"/>
  <c r="F27" i="17" s="1"/>
  <c r="B29" i="17"/>
  <c r="C29" i="17" s="1"/>
  <c r="B10" i="17" l="1"/>
  <c r="E35" i="2"/>
  <c r="R35" i="2" s="1"/>
  <c r="E34" i="2"/>
  <c r="V34" i="2" s="1"/>
  <c r="E33" i="2"/>
  <c r="R33" i="2" s="1"/>
  <c r="E32" i="2"/>
  <c r="V32" i="2" s="1"/>
  <c r="E31" i="2"/>
  <c r="R31" i="2" s="1"/>
  <c r="E30" i="2"/>
  <c r="F30" i="2" s="1"/>
  <c r="E29" i="2"/>
  <c r="R29" i="2" s="1"/>
  <c r="E28" i="2"/>
  <c r="V28" i="2" s="1"/>
  <c r="E27" i="2"/>
  <c r="R27" i="2" s="1"/>
  <c r="E26" i="2"/>
  <c r="V26" i="2" s="1"/>
  <c r="E25" i="2"/>
  <c r="E24" i="2"/>
  <c r="V24" i="2" s="1"/>
  <c r="E23" i="2"/>
  <c r="E22" i="2"/>
  <c r="L22" i="2" s="1"/>
  <c r="E21" i="2"/>
  <c r="M21" i="2" s="1"/>
  <c r="E20" i="2"/>
  <c r="W20" i="2" s="1"/>
  <c r="E19" i="2"/>
  <c r="E18" i="2"/>
  <c r="W18" i="2" s="1"/>
  <c r="E17" i="2"/>
  <c r="E16" i="2"/>
  <c r="V16" i="2" s="1"/>
  <c r="E15" i="2"/>
  <c r="AG15" i="2" s="1"/>
  <c r="E14" i="2"/>
  <c r="B14" i="2" s="1"/>
  <c r="E13" i="2"/>
  <c r="W13" i="2" s="1"/>
  <c r="E12" i="2"/>
  <c r="V12" i="2" s="1"/>
  <c r="E11" i="2"/>
  <c r="S11" i="2" s="1"/>
  <c r="E10" i="2"/>
  <c r="V10" i="2" s="1"/>
  <c r="E9" i="2"/>
  <c r="E8" i="2"/>
  <c r="V8" i="2" s="1"/>
  <c r="E7" i="2"/>
  <c r="E6" i="2"/>
  <c r="AE6" i="2" s="1"/>
  <c r="E5" i="2"/>
  <c r="AD5" i="2" s="1"/>
  <c r="E4" i="2"/>
  <c r="W4" i="2" s="1"/>
  <c r="E3" i="2"/>
  <c r="M3" i="2" s="1"/>
  <c r="E2" i="2"/>
  <c r="E36" i="2"/>
  <c r="R36" i="2" s="1"/>
  <c r="M35" i="2"/>
  <c r="M33" i="2"/>
  <c r="M17" i="2"/>
  <c r="M11" i="2"/>
  <c r="M9" i="2"/>
  <c r="S35" i="2"/>
  <c r="I35" i="2"/>
  <c r="O35" i="2"/>
  <c r="W34" i="2"/>
  <c r="W33" i="2"/>
  <c r="S33" i="2"/>
  <c r="I33" i="2"/>
  <c r="O33" i="2"/>
  <c r="W32" i="2"/>
  <c r="S32" i="2"/>
  <c r="S28" i="2"/>
  <c r="W27" i="2"/>
  <c r="I27" i="2"/>
  <c r="S27" i="2"/>
  <c r="O27" i="2"/>
  <c r="S26" i="2"/>
  <c r="W21" i="2"/>
  <c r="S20" i="2"/>
  <c r="I18" i="2"/>
  <c r="V18" i="2" s="1"/>
  <c r="W17" i="2"/>
  <c r="I17" i="2"/>
  <c r="O17" i="2" s="1"/>
  <c r="W14" i="2"/>
  <c r="S12" i="2"/>
  <c r="W11" i="2"/>
  <c r="I11" i="2"/>
  <c r="O11" i="2" s="1"/>
  <c r="W9" i="2"/>
  <c r="S9" i="2"/>
  <c r="I9" i="2"/>
  <c r="O9" i="2"/>
  <c r="W7" i="2"/>
  <c r="S7" i="2"/>
  <c r="I7" i="2"/>
  <c r="O7" i="2" s="1"/>
  <c r="W6" i="2"/>
  <c r="I5" i="2"/>
  <c r="O5" i="2" s="1"/>
  <c r="W3" i="2"/>
  <c r="S3" i="2"/>
  <c r="I3" i="2"/>
  <c r="O3" i="2" s="1"/>
  <c r="D4" i="7"/>
  <c r="D9" i="17" s="1"/>
  <c r="F5" i="7"/>
  <c r="P1" i="5" s="1"/>
  <c r="D5" i="7"/>
  <c r="J23" i="7"/>
  <c r="H23" i="7"/>
  <c r="F23" i="7"/>
  <c r="D23" i="7"/>
  <c r="B23" i="7"/>
  <c r="J22" i="7"/>
  <c r="H22" i="7"/>
  <c r="F22" i="7"/>
  <c r="D22" i="7"/>
  <c r="B22" i="7"/>
  <c r="J21" i="7"/>
  <c r="H21" i="7"/>
  <c r="F21" i="7"/>
  <c r="D21" i="7"/>
  <c r="B21" i="7"/>
  <c r="J20" i="7"/>
  <c r="H20" i="7"/>
  <c r="F20" i="7"/>
  <c r="D20" i="7"/>
  <c r="B20" i="7"/>
  <c r="J19" i="7"/>
  <c r="H19" i="7"/>
  <c r="F19" i="7"/>
  <c r="D19" i="7"/>
  <c r="B19" i="7"/>
  <c r="J18" i="7"/>
  <c r="H18" i="7"/>
  <c r="F18" i="7"/>
  <c r="D18" i="7"/>
  <c r="B18" i="7"/>
  <c r="J17" i="7"/>
  <c r="H17" i="7"/>
  <c r="F17" i="7"/>
  <c r="D17" i="7"/>
  <c r="B17" i="7"/>
  <c r="J16" i="7"/>
  <c r="H16" i="7"/>
  <c r="F16" i="7"/>
  <c r="D16" i="7"/>
  <c r="B16" i="7"/>
  <c r="J15" i="7"/>
  <c r="H15" i="7"/>
  <c r="F15" i="7"/>
  <c r="D15" i="7"/>
  <c r="B15" i="7"/>
  <c r="J14" i="7"/>
  <c r="H14" i="7"/>
  <c r="F14" i="7"/>
  <c r="D14" i="7"/>
  <c r="B14" i="7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92" i="20"/>
  <c r="C64" i="20"/>
  <c r="G8" i="2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8" i="21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68" i="20"/>
  <c r="C67" i="20"/>
  <c r="C66" i="20"/>
  <c r="C65" i="20"/>
  <c r="C63" i="20"/>
  <c r="C62" i="20"/>
  <c r="C61" i="20"/>
  <c r="C60" i="20"/>
  <c r="C59" i="20"/>
  <c r="C58" i="20"/>
  <c r="C57" i="20"/>
  <c r="C56" i="20"/>
  <c r="C55" i="20"/>
  <c r="C54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S7" i="20"/>
  <c r="X8" i="5"/>
  <c r="K5" i="21" s="1"/>
  <c r="R8" i="5"/>
  <c r="I5" i="21" s="1"/>
  <c r="L8" i="5"/>
  <c r="F8" i="5"/>
  <c r="I4" i="21" s="1"/>
  <c r="A33" i="2"/>
  <c r="AK41" i="3" s="1"/>
  <c r="A27" i="2"/>
  <c r="AK35" i="3" s="1"/>
  <c r="E2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K4" i="21"/>
  <c r="K2" i="21"/>
  <c r="C9" i="21"/>
  <c r="F9" i="21"/>
  <c r="G9" i="21"/>
  <c r="H9" i="21"/>
  <c r="I9" i="21"/>
  <c r="J9" i="21"/>
  <c r="K9" i="21"/>
  <c r="C10" i="21"/>
  <c r="F10" i="21"/>
  <c r="G10" i="21"/>
  <c r="H10" i="21"/>
  <c r="I10" i="21"/>
  <c r="J10" i="21"/>
  <c r="K10" i="21"/>
  <c r="C11" i="21"/>
  <c r="F11" i="21"/>
  <c r="G11" i="21"/>
  <c r="H11" i="21"/>
  <c r="I11" i="21"/>
  <c r="J11" i="21"/>
  <c r="K11" i="21"/>
  <c r="C12" i="21"/>
  <c r="F12" i="21"/>
  <c r="G12" i="21"/>
  <c r="H12" i="21"/>
  <c r="I12" i="21"/>
  <c r="J12" i="21"/>
  <c r="K12" i="21"/>
  <c r="C13" i="21"/>
  <c r="F13" i="21"/>
  <c r="G13" i="21"/>
  <c r="H13" i="21"/>
  <c r="I13" i="21"/>
  <c r="J13" i="21"/>
  <c r="K13" i="21"/>
  <c r="C14" i="21"/>
  <c r="F14" i="21"/>
  <c r="G14" i="21"/>
  <c r="H14" i="21"/>
  <c r="I14" i="21"/>
  <c r="J14" i="21"/>
  <c r="K14" i="21"/>
  <c r="C15" i="21"/>
  <c r="F15" i="21"/>
  <c r="G15" i="21"/>
  <c r="H15" i="21"/>
  <c r="I15" i="21"/>
  <c r="J15" i="21"/>
  <c r="K15" i="21"/>
  <c r="C16" i="21"/>
  <c r="F16" i="21"/>
  <c r="G16" i="21"/>
  <c r="H16" i="21"/>
  <c r="I16" i="21"/>
  <c r="J16" i="21"/>
  <c r="K16" i="21"/>
  <c r="C17" i="21"/>
  <c r="F17" i="21"/>
  <c r="G17" i="21"/>
  <c r="H17" i="21"/>
  <c r="I17" i="21"/>
  <c r="J17" i="21"/>
  <c r="K17" i="21"/>
  <c r="C18" i="21"/>
  <c r="F18" i="21"/>
  <c r="G18" i="21"/>
  <c r="H18" i="21"/>
  <c r="I18" i="21"/>
  <c r="J18" i="21"/>
  <c r="K18" i="21"/>
  <c r="C19" i="21"/>
  <c r="F19" i="21"/>
  <c r="G19" i="21"/>
  <c r="H19" i="21"/>
  <c r="I19" i="21"/>
  <c r="J19" i="21"/>
  <c r="K19" i="21"/>
  <c r="C20" i="21"/>
  <c r="F20" i="21"/>
  <c r="G20" i="21"/>
  <c r="H20" i="21"/>
  <c r="I20" i="21"/>
  <c r="J20" i="21"/>
  <c r="K20" i="21"/>
  <c r="C21" i="21"/>
  <c r="F21" i="21"/>
  <c r="G21" i="21"/>
  <c r="H21" i="21"/>
  <c r="I21" i="21"/>
  <c r="J21" i="21"/>
  <c r="K21" i="21"/>
  <c r="C22" i="21"/>
  <c r="F22" i="21"/>
  <c r="G22" i="21"/>
  <c r="H22" i="21"/>
  <c r="I22" i="21"/>
  <c r="J22" i="21"/>
  <c r="K22" i="21"/>
  <c r="C23" i="21"/>
  <c r="F23" i="21"/>
  <c r="G23" i="21"/>
  <c r="H23" i="21"/>
  <c r="I23" i="21"/>
  <c r="J23" i="21"/>
  <c r="K23" i="21"/>
  <c r="C24" i="21"/>
  <c r="F24" i="21"/>
  <c r="G24" i="21"/>
  <c r="H24" i="21"/>
  <c r="I24" i="21"/>
  <c r="J24" i="21"/>
  <c r="K24" i="21"/>
  <c r="C25" i="21"/>
  <c r="F25" i="21"/>
  <c r="G25" i="21"/>
  <c r="H25" i="21"/>
  <c r="I25" i="21"/>
  <c r="J25" i="21"/>
  <c r="K25" i="21"/>
  <c r="C26" i="21"/>
  <c r="F26" i="21"/>
  <c r="G26" i="21"/>
  <c r="H26" i="21"/>
  <c r="I26" i="21"/>
  <c r="J26" i="21"/>
  <c r="K26" i="21"/>
  <c r="C27" i="21"/>
  <c r="F27" i="21"/>
  <c r="G27" i="21"/>
  <c r="H27" i="21"/>
  <c r="I27" i="21"/>
  <c r="J27" i="21"/>
  <c r="K27" i="21"/>
  <c r="C28" i="21"/>
  <c r="F28" i="21"/>
  <c r="G28" i="21"/>
  <c r="H28" i="21"/>
  <c r="I28" i="21"/>
  <c r="J28" i="21"/>
  <c r="K28" i="21"/>
  <c r="C29" i="21"/>
  <c r="F29" i="21"/>
  <c r="G29" i="21"/>
  <c r="H29" i="21"/>
  <c r="I29" i="21"/>
  <c r="J29" i="21"/>
  <c r="K29" i="21"/>
  <c r="C30" i="21"/>
  <c r="F30" i="21"/>
  <c r="G30" i="21"/>
  <c r="H30" i="21"/>
  <c r="I30" i="21"/>
  <c r="J30" i="21"/>
  <c r="K30" i="21"/>
  <c r="C31" i="21"/>
  <c r="F31" i="21"/>
  <c r="G31" i="21"/>
  <c r="H31" i="21"/>
  <c r="I31" i="21"/>
  <c r="J31" i="21"/>
  <c r="K31" i="21"/>
  <c r="C32" i="21"/>
  <c r="F32" i="21"/>
  <c r="G32" i="21"/>
  <c r="H32" i="21"/>
  <c r="I32" i="21"/>
  <c r="J32" i="21"/>
  <c r="K32" i="21"/>
  <c r="C33" i="21"/>
  <c r="F33" i="21"/>
  <c r="G33" i="21"/>
  <c r="H33" i="21"/>
  <c r="I33" i="21"/>
  <c r="J33" i="21"/>
  <c r="K33" i="21"/>
  <c r="C34" i="21"/>
  <c r="F34" i="21"/>
  <c r="G34" i="21"/>
  <c r="H34" i="21"/>
  <c r="I34" i="21"/>
  <c r="J34" i="21"/>
  <c r="K34" i="21"/>
  <c r="C35" i="21"/>
  <c r="F35" i="21"/>
  <c r="G35" i="21"/>
  <c r="H35" i="21"/>
  <c r="I35" i="21"/>
  <c r="J35" i="21"/>
  <c r="K35" i="21"/>
  <c r="C36" i="21"/>
  <c r="F36" i="21"/>
  <c r="G36" i="21"/>
  <c r="H36" i="21"/>
  <c r="I36" i="21"/>
  <c r="J36" i="21"/>
  <c r="K36" i="21"/>
  <c r="C37" i="21"/>
  <c r="F37" i="21"/>
  <c r="G37" i="21"/>
  <c r="H37" i="21"/>
  <c r="I37" i="21"/>
  <c r="J37" i="21"/>
  <c r="K37" i="21"/>
  <c r="C38" i="21"/>
  <c r="F38" i="21"/>
  <c r="G38" i="21"/>
  <c r="H38" i="21"/>
  <c r="I38" i="21"/>
  <c r="J38" i="21"/>
  <c r="K38" i="21"/>
  <c r="C39" i="21"/>
  <c r="F39" i="21"/>
  <c r="G39" i="21"/>
  <c r="H39" i="21"/>
  <c r="I39" i="21"/>
  <c r="J39" i="21"/>
  <c r="K39" i="21"/>
  <c r="C40" i="21"/>
  <c r="F40" i="21"/>
  <c r="G40" i="21"/>
  <c r="H40" i="21"/>
  <c r="I40" i="21"/>
  <c r="J40" i="21"/>
  <c r="K40" i="21"/>
  <c r="C41" i="21"/>
  <c r="F41" i="21"/>
  <c r="G41" i="21"/>
  <c r="H41" i="21"/>
  <c r="I41" i="21"/>
  <c r="J41" i="21"/>
  <c r="K41" i="21"/>
  <c r="C42" i="21"/>
  <c r="F42" i="21"/>
  <c r="G42" i="21"/>
  <c r="H42" i="21"/>
  <c r="I42" i="21"/>
  <c r="J42" i="21"/>
  <c r="K42" i="21"/>
  <c r="C43" i="21"/>
  <c r="F43" i="21"/>
  <c r="G43" i="21"/>
  <c r="H43" i="21"/>
  <c r="I43" i="21"/>
  <c r="J43" i="21"/>
  <c r="K43" i="21"/>
  <c r="C44" i="21"/>
  <c r="F44" i="21"/>
  <c r="G44" i="21"/>
  <c r="H44" i="21"/>
  <c r="I44" i="21"/>
  <c r="J44" i="21"/>
  <c r="K44" i="21"/>
  <c r="C45" i="21"/>
  <c r="F45" i="21"/>
  <c r="G45" i="21"/>
  <c r="H45" i="21"/>
  <c r="I45" i="21"/>
  <c r="J45" i="21"/>
  <c r="K45" i="21"/>
  <c r="C46" i="21"/>
  <c r="F46" i="21"/>
  <c r="G46" i="21"/>
  <c r="H46" i="21"/>
  <c r="I46" i="21"/>
  <c r="J46" i="21"/>
  <c r="K46" i="21"/>
  <c r="C47" i="21"/>
  <c r="F47" i="21"/>
  <c r="G47" i="21"/>
  <c r="H47" i="21"/>
  <c r="I47" i="21"/>
  <c r="J47" i="21"/>
  <c r="K47" i="21"/>
  <c r="C48" i="21"/>
  <c r="F48" i="21"/>
  <c r="G48" i="21"/>
  <c r="H48" i="21"/>
  <c r="I48" i="21"/>
  <c r="J48" i="21"/>
  <c r="K48" i="21"/>
  <c r="C49" i="21"/>
  <c r="F49" i="21"/>
  <c r="G49" i="21"/>
  <c r="H49" i="21"/>
  <c r="I49" i="21"/>
  <c r="J49" i="21"/>
  <c r="K49" i="21"/>
  <c r="C50" i="21"/>
  <c r="F50" i="21"/>
  <c r="G50" i="21"/>
  <c r="H50" i="21"/>
  <c r="I50" i="21"/>
  <c r="J50" i="21"/>
  <c r="K50" i="21"/>
  <c r="C51" i="21"/>
  <c r="F51" i="21"/>
  <c r="G51" i="21"/>
  <c r="H51" i="21"/>
  <c r="I51" i="21"/>
  <c r="J51" i="21"/>
  <c r="K51" i="21"/>
  <c r="C52" i="21"/>
  <c r="F52" i="21"/>
  <c r="G52" i="21"/>
  <c r="H52" i="21"/>
  <c r="I52" i="21"/>
  <c r="J52" i="21"/>
  <c r="K52" i="21"/>
  <c r="C53" i="21"/>
  <c r="F53" i="21"/>
  <c r="G53" i="21"/>
  <c r="H53" i="21"/>
  <c r="I53" i="21"/>
  <c r="J53" i="21"/>
  <c r="K53" i="21"/>
  <c r="C54" i="21"/>
  <c r="F54" i="21"/>
  <c r="G54" i="21"/>
  <c r="H54" i="21"/>
  <c r="I54" i="21"/>
  <c r="J54" i="21"/>
  <c r="K54" i="21"/>
  <c r="C55" i="21"/>
  <c r="F55" i="21"/>
  <c r="G55" i="21"/>
  <c r="H55" i="21"/>
  <c r="I55" i="21"/>
  <c r="J55" i="21"/>
  <c r="K55" i="21"/>
  <c r="C56" i="21"/>
  <c r="F56" i="21"/>
  <c r="G56" i="21"/>
  <c r="H56" i="21"/>
  <c r="I56" i="21"/>
  <c r="J56" i="21"/>
  <c r="K56" i="21"/>
  <c r="C57" i="21"/>
  <c r="F57" i="21"/>
  <c r="G57" i="21"/>
  <c r="H57" i="21"/>
  <c r="I57" i="21"/>
  <c r="J57" i="21"/>
  <c r="K57" i="21"/>
  <c r="C58" i="21"/>
  <c r="F58" i="21"/>
  <c r="G58" i="21"/>
  <c r="H58" i="21"/>
  <c r="I58" i="21"/>
  <c r="J58" i="21"/>
  <c r="K58" i="21"/>
  <c r="C59" i="21"/>
  <c r="F59" i="21"/>
  <c r="G59" i="21"/>
  <c r="H59" i="21"/>
  <c r="I59" i="21"/>
  <c r="J59" i="21"/>
  <c r="K59" i="21"/>
  <c r="C60" i="21"/>
  <c r="F60" i="21"/>
  <c r="G60" i="21"/>
  <c r="H60" i="21"/>
  <c r="I60" i="21"/>
  <c r="J60" i="21"/>
  <c r="K60" i="21"/>
  <c r="C61" i="21"/>
  <c r="F61" i="21"/>
  <c r="G61" i="21"/>
  <c r="H61" i="21"/>
  <c r="I61" i="21"/>
  <c r="J61" i="21"/>
  <c r="K61" i="21"/>
  <c r="C62" i="21"/>
  <c r="F62" i="21"/>
  <c r="G62" i="21"/>
  <c r="H62" i="21"/>
  <c r="I62" i="21"/>
  <c r="J62" i="21"/>
  <c r="K62" i="21"/>
  <c r="C63" i="21"/>
  <c r="F63" i="21"/>
  <c r="G63" i="21"/>
  <c r="H63" i="21"/>
  <c r="I63" i="21"/>
  <c r="J63" i="21"/>
  <c r="K63" i="21"/>
  <c r="C64" i="21"/>
  <c r="F64" i="21"/>
  <c r="G64" i="21"/>
  <c r="H64" i="21"/>
  <c r="I64" i="21"/>
  <c r="J64" i="21"/>
  <c r="K64" i="21"/>
  <c r="C65" i="21"/>
  <c r="F65" i="21"/>
  <c r="G65" i="21"/>
  <c r="H65" i="21"/>
  <c r="I65" i="21"/>
  <c r="J65" i="21"/>
  <c r="K65" i="21"/>
  <c r="C66" i="21"/>
  <c r="F66" i="21"/>
  <c r="G66" i="21"/>
  <c r="H66" i="21"/>
  <c r="I66" i="21"/>
  <c r="J66" i="21"/>
  <c r="K66" i="21"/>
  <c r="C67" i="21"/>
  <c r="F67" i="21"/>
  <c r="G67" i="21"/>
  <c r="H67" i="21"/>
  <c r="I67" i="21"/>
  <c r="J67" i="21"/>
  <c r="K67" i="21"/>
  <c r="C68" i="21"/>
  <c r="F68" i="21"/>
  <c r="G68" i="21"/>
  <c r="H68" i="21"/>
  <c r="I68" i="21"/>
  <c r="J68" i="21"/>
  <c r="K68" i="21"/>
  <c r="C69" i="21"/>
  <c r="F69" i="21"/>
  <c r="G69" i="21"/>
  <c r="H69" i="21"/>
  <c r="I69" i="21"/>
  <c r="J69" i="21"/>
  <c r="K69" i="21"/>
  <c r="C70" i="21"/>
  <c r="F70" i="21"/>
  <c r="G70" i="21"/>
  <c r="H70" i="21"/>
  <c r="I70" i="21"/>
  <c r="J70" i="21"/>
  <c r="K70" i="21"/>
  <c r="C71" i="21"/>
  <c r="F71" i="21"/>
  <c r="G71" i="21"/>
  <c r="H71" i="21"/>
  <c r="I71" i="21"/>
  <c r="J71" i="21"/>
  <c r="K71" i="21"/>
  <c r="C72" i="21"/>
  <c r="F72" i="21"/>
  <c r="G72" i="21"/>
  <c r="H72" i="21"/>
  <c r="I72" i="21"/>
  <c r="J72" i="21"/>
  <c r="K72" i="21"/>
  <c r="C73" i="21"/>
  <c r="F73" i="21"/>
  <c r="G73" i="21"/>
  <c r="H73" i="21"/>
  <c r="I73" i="21"/>
  <c r="J73" i="21"/>
  <c r="K73" i="21"/>
  <c r="C74" i="21"/>
  <c r="F74" i="21"/>
  <c r="G74" i="21"/>
  <c r="H74" i="21"/>
  <c r="I74" i="21"/>
  <c r="J74" i="21"/>
  <c r="K74" i="21"/>
  <c r="C75" i="21"/>
  <c r="F75" i="21"/>
  <c r="G75" i="21"/>
  <c r="H75" i="21"/>
  <c r="I75" i="21"/>
  <c r="J75" i="21"/>
  <c r="K75" i="21"/>
  <c r="C76" i="21"/>
  <c r="F76" i="21"/>
  <c r="G76" i="21"/>
  <c r="H76" i="21"/>
  <c r="I76" i="21"/>
  <c r="J76" i="21"/>
  <c r="K76" i="21"/>
  <c r="C77" i="21"/>
  <c r="F77" i="21"/>
  <c r="G77" i="21"/>
  <c r="H77" i="21"/>
  <c r="I77" i="21"/>
  <c r="J77" i="21"/>
  <c r="K77" i="21"/>
  <c r="C78" i="21"/>
  <c r="F78" i="21"/>
  <c r="G78" i="21"/>
  <c r="H78" i="21"/>
  <c r="I78" i="21"/>
  <c r="J78" i="21"/>
  <c r="K78" i="21"/>
  <c r="C79" i="21"/>
  <c r="F79" i="21"/>
  <c r="G79" i="21"/>
  <c r="H79" i="21"/>
  <c r="I79" i="21"/>
  <c r="J79" i="21"/>
  <c r="K79" i="21"/>
  <c r="C80" i="21"/>
  <c r="F80" i="21"/>
  <c r="G80" i="21"/>
  <c r="H80" i="21"/>
  <c r="I80" i="21"/>
  <c r="J80" i="21"/>
  <c r="K80" i="21"/>
  <c r="C81" i="21"/>
  <c r="F81" i="21"/>
  <c r="G81" i="21"/>
  <c r="H81" i="21"/>
  <c r="I81" i="21"/>
  <c r="J81" i="21"/>
  <c r="K81" i="21"/>
  <c r="C82" i="21"/>
  <c r="F82" i="21"/>
  <c r="G82" i="21"/>
  <c r="H82" i="21"/>
  <c r="I82" i="21"/>
  <c r="J82" i="21"/>
  <c r="K82" i="21"/>
  <c r="C83" i="21"/>
  <c r="F83" i="21"/>
  <c r="G83" i="21"/>
  <c r="H83" i="21"/>
  <c r="I83" i="21"/>
  <c r="J83" i="21"/>
  <c r="K83" i="21"/>
  <c r="C84" i="21"/>
  <c r="F84" i="21"/>
  <c r="G84" i="21"/>
  <c r="H84" i="21"/>
  <c r="I84" i="21"/>
  <c r="J84" i="21"/>
  <c r="K84" i="21"/>
  <c r="C85" i="21"/>
  <c r="F85" i="21"/>
  <c r="G85" i="21"/>
  <c r="H85" i="21"/>
  <c r="I85" i="21"/>
  <c r="J85" i="21"/>
  <c r="K85" i="21"/>
  <c r="C86" i="21"/>
  <c r="F86" i="21"/>
  <c r="G86" i="21"/>
  <c r="H86" i="21"/>
  <c r="I86" i="21"/>
  <c r="J86" i="21"/>
  <c r="K86" i="21"/>
  <c r="C87" i="21"/>
  <c r="F87" i="21"/>
  <c r="G87" i="21"/>
  <c r="H87" i="21"/>
  <c r="I87" i="21"/>
  <c r="J87" i="21"/>
  <c r="K87" i="21"/>
  <c r="C88" i="21"/>
  <c r="F88" i="21"/>
  <c r="G88" i="21"/>
  <c r="H88" i="21"/>
  <c r="I88" i="21"/>
  <c r="J88" i="21"/>
  <c r="K88" i="21"/>
  <c r="C89" i="21"/>
  <c r="F89" i="21"/>
  <c r="G89" i="21"/>
  <c r="H89" i="21"/>
  <c r="I89" i="21"/>
  <c r="J89" i="21"/>
  <c r="K89" i="21"/>
  <c r="C90" i="21"/>
  <c r="F90" i="21"/>
  <c r="G90" i="21"/>
  <c r="H90" i="21"/>
  <c r="I90" i="21"/>
  <c r="J90" i="21"/>
  <c r="K90" i="21"/>
  <c r="C91" i="21"/>
  <c r="F91" i="21"/>
  <c r="G91" i="21"/>
  <c r="H91" i="21"/>
  <c r="I91" i="21"/>
  <c r="J91" i="21"/>
  <c r="K91" i="21"/>
  <c r="C92" i="21"/>
  <c r="F92" i="21"/>
  <c r="G92" i="21"/>
  <c r="H92" i="21"/>
  <c r="I92" i="21"/>
  <c r="J92" i="21"/>
  <c r="K92" i="21"/>
  <c r="C93" i="21"/>
  <c r="F93" i="21"/>
  <c r="G93" i="21"/>
  <c r="H93" i="21"/>
  <c r="I93" i="21"/>
  <c r="J93" i="21"/>
  <c r="K93" i="21"/>
  <c r="C94" i="21"/>
  <c r="F94" i="21"/>
  <c r="G94" i="21"/>
  <c r="H94" i="21"/>
  <c r="I94" i="21"/>
  <c r="J94" i="21"/>
  <c r="K94" i="21"/>
  <c r="C95" i="21"/>
  <c r="F95" i="21"/>
  <c r="G95" i="21"/>
  <c r="H95" i="21"/>
  <c r="I95" i="21"/>
  <c r="J95" i="21"/>
  <c r="K95" i="21"/>
  <c r="C96" i="21"/>
  <c r="F96" i="21"/>
  <c r="G96" i="21"/>
  <c r="H96" i="21"/>
  <c r="I96" i="21"/>
  <c r="J96" i="21"/>
  <c r="K96" i="21"/>
  <c r="C97" i="21"/>
  <c r="F97" i="21"/>
  <c r="G97" i="21"/>
  <c r="H97" i="21"/>
  <c r="I97" i="21"/>
  <c r="J97" i="21"/>
  <c r="K97" i="21"/>
  <c r="H8" i="21"/>
  <c r="I8" i="21"/>
  <c r="J8" i="21"/>
  <c r="K8" i="21"/>
  <c r="F8" i="21"/>
  <c r="C8" i="21"/>
  <c r="E37" i="2"/>
  <c r="E38" i="2"/>
  <c r="E39" i="2"/>
  <c r="AG39" i="2" s="1"/>
  <c r="E40" i="2"/>
  <c r="P40" i="2" s="1"/>
  <c r="E41" i="2"/>
  <c r="J41" i="2" s="1"/>
  <c r="E42" i="2"/>
  <c r="E43" i="2"/>
  <c r="AE43" i="2" s="1"/>
  <c r="E44" i="2"/>
  <c r="E45" i="2"/>
  <c r="E46" i="2"/>
  <c r="E47" i="2"/>
  <c r="E48" i="2"/>
  <c r="E49" i="2"/>
  <c r="E50" i="2"/>
  <c r="E51" i="2"/>
  <c r="AE51" i="2" s="1"/>
  <c r="E52" i="2"/>
  <c r="E53" i="2"/>
  <c r="E54" i="2"/>
  <c r="E55" i="2"/>
  <c r="E56" i="2"/>
  <c r="AE56" i="2" s="1"/>
  <c r="E57" i="2"/>
  <c r="E58" i="2"/>
  <c r="E59" i="2"/>
  <c r="E60" i="2"/>
  <c r="E61" i="2"/>
  <c r="E62" i="2"/>
  <c r="E63" i="2"/>
  <c r="AE63" i="2" s="1"/>
  <c r="E64" i="2"/>
  <c r="E65" i="2"/>
  <c r="E66" i="2"/>
  <c r="E67" i="2"/>
  <c r="E68" i="2"/>
  <c r="E69" i="2"/>
  <c r="E70" i="2"/>
  <c r="E71" i="2"/>
  <c r="E72" i="2"/>
  <c r="E73" i="2"/>
  <c r="E74" i="2"/>
  <c r="E75" i="2"/>
  <c r="AF75" i="2" s="1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AE91" i="2" s="1"/>
  <c r="U220" i="20"/>
  <c r="T220" i="20"/>
  <c r="O220" i="20"/>
  <c r="N220" i="20"/>
  <c r="H220" i="20"/>
  <c r="D220" i="20"/>
  <c r="U219" i="20"/>
  <c r="T219" i="20"/>
  <c r="O219" i="20"/>
  <c r="N219" i="20"/>
  <c r="H219" i="20"/>
  <c r="D219" i="20"/>
  <c r="U218" i="20"/>
  <c r="T218" i="20"/>
  <c r="O218" i="20"/>
  <c r="N218" i="20"/>
  <c r="H218" i="20"/>
  <c r="D218" i="20"/>
  <c r="U217" i="20"/>
  <c r="T217" i="20"/>
  <c r="O217" i="20"/>
  <c r="N217" i="20"/>
  <c r="H217" i="20"/>
  <c r="D217" i="20"/>
  <c r="U216" i="20"/>
  <c r="T216" i="20"/>
  <c r="O216" i="20"/>
  <c r="N216" i="20"/>
  <c r="H216" i="20"/>
  <c r="D216" i="20"/>
  <c r="U215" i="20"/>
  <c r="T215" i="20"/>
  <c r="O215" i="20"/>
  <c r="N215" i="20"/>
  <c r="H215" i="20"/>
  <c r="D215" i="20"/>
  <c r="U214" i="20"/>
  <c r="T214" i="20"/>
  <c r="O214" i="20"/>
  <c r="N214" i="20"/>
  <c r="H214" i="20"/>
  <c r="D214" i="20"/>
  <c r="U213" i="20"/>
  <c r="T213" i="20"/>
  <c r="O213" i="20"/>
  <c r="N213" i="20"/>
  <c r="H213" i="20"/>
  <c r="D213" i="20"/>
  <c r="U212" i="20"/>
  <c r="T212" i="20"/>
  <c r="O212" i="20"/>
  <c r="N212" i="20"/>
  <c r="H212" i="20"/>
  <c r="D212" i="20"/>
  <c r="U211" i="20"/>
  <c r="T211" i="20"/>
  <c r="O211" i="20"/>
  <c r="N211" i="20"/>
  <c r="H211" i="20"/>
  <c r="D211" i="20"/>
  <c r="U210" i="20"/>
  <c r="T210" i="20"/>
  <c r="O210" i="20"/>
  <c r="N210" i="20"/>
  <c r="H210" i="20"/>
  <c r="D210" i="20"/>
  <c r="U209" i="20"/>
  <c r="T209" i="20"/>
  <c r="O209" i="20"/>
  <c r="N209" i="20"/>
  <c r="H209" i="20"/>
  <c r="D209" i="20"/>
  <c r="U208" i="20"/>
  <c r="T208" i="20"/>
  <c r="O208" i="20"/>
  <c r="N208" i="20"/>
  <c r="H208" i="20"/>
  <c r="D208" i="20"/>
  <c r="U207" i="20"/>
  <c r="T207" i="20"/>
  <c r="O207" i="20"/>
  <c r="N207" i="20"/>
  <c r="H207" i="20"/>
  <c r="D207" i="20"/>
  <c r="U206" i="20"/>
  <c r="T206" i="20"/>
  <c r="O206" i="20"/>
  <c r="N206" i="20"/>
  <c r="H206" i="20"/>
  <c r="D206" i="20"/>
  <c r="U182" i="20"/>
  <c r="T182" i="20"/>
  <c r="O182" i="20"/>
  <c r="N182" i="20"/>
  <c r="H182" i="20"/>
  <c r="D182" i="20"/>
  <c r="U181" i="20"/>
  <c r="T181" i="20"/>
  <c r="O181" i="20"/>
  <c r="N181" i="20"/>
  <c r="H181" i="20"/>
  <c r="D181" i="20"/>
  <c r="U180" i="20"/>
  <c r="T180" i="20"/>
  <c r="O180" i="20"/>
  <c r="N180" i="20"/>
  <c r="H180" i="20"/>
  <c r="D180" i="20"/>
  <c r="U179" i="20"/>
  <c r="T179" i="20"/>
  <c r="O179" i="20"/>
  <c r="N179" i="20"/>
  <c r="H179" i="20"/>
  <c r="D179" i="20"/>
  <c r="U178" i="20"/>
  <c r="T178" i="20"/>
  <c r="O178" i="20"/>
  <c r="N178" i="20"/>
  <c r="H178" i="20"/>
  <c r="D178" i="20"/>
  <c r="U177" i="20"/>
  <c r="T177" i="20"/>
  <c r="O177" i="20"/>
  <c r="N177" i="20"/>
  <c r="H177" i="20"/>
  <c r="D177" i="20"/>
  <c r="U176" i="20"/>
  <c r="T176" i="20"/>
  <c r="O176" i="20"/>
  <c r="N176" i="20"/>
  <c r="H176" i="20"/>
  <c r="D176" i="20"/>
  <c r="U175" i="20"/>
  <c r="T175" i="20"/>
  <c r="O175" i="20"/>
  <c r="N175" i="20"/>
  <c r="H175" i="20"/>
  <c r="D175" i="20"/>
  <c r="U174" i="20"/>
  <c r="T174" i="20"/>
  <c r="O174" i="20"/>
  <c r="N174" i="20"/>
  <c r="H174" i="20"/>
  <c r="D174" i="20"/>
  <c r="U173" i="20"/>
  <c r="T173" i="20"/>
  <c r="O173" i="20"/>
  <c r="N173" i="20"/>
  <c r="H173" i="20"/>
  <c r="D173" i="20"/>
  <c r="U172" i="20"/>
  <c r="T172" i="20"/>
  <c r="O172" i="20"/>
  <c r="N172" i="20"/>
  <c r="H172" i="20"/>
  <c r="D172" i="20"/>
  <c r="U171" i="20"/>
  <c r="T171" i="20"/>
  <c r="O171" i="20"/>
  <c r="N171" i="20"/>
  <c r="H171" i="20"/>
  <c r="D171" i="20"/>
  <c r="U170" i="20"/>
  <c r="T170" i="20"/>
  <c r="O170" i="20"/>
  <c r="N170" i="20"/>
  <c r="H170" i="20"/>
  <c r="D170" i="20"/>
  <c r="U169" i="20"/>
  <c r="T169" i="20"/>
  <c r="O169" i="20"/>
  <c r="N169" i="20"/>
  <c r="H169" i="20"/>
  <c r="D169" i="20"/>
  <c r="U168" i="20"/>
  <c r="T168" i="20"/>
  <c r="O168" i="20"/>
  <c r="N168" i="20"/>
  <c r="H168" i="20"/>
  <c r="D168" i="20"/>
  <c r="U144" i="20"/>
  <c r="T144" i="20"/>
  <c r="O144" i="20"/>
  <c r="N144" i="20"/>
  <c r="H144" i="20"/>
  <c r="D144" i="20"/>
  <c r="U143" i="20"/>
  <c r="T143" i="20"/>
  <c r="O143" i="20"/>
  <c r="N143" i="20"/>
  <c r="H143" i="20"/>
  <c r="D143" i="20"/>
  <c r="U142" i="20"/>
  <c r="T142" i="20"/>
  <c r="O142" i="20"/>
  <c r="N142" i="20"/>
  <c r="H142" i="20"/>
  <c r="D142" i="20"/>
  <c r="U141" i="20"/>
  <c r="T141" i="20"/>
  <c r="O141" i="20"/>
  <c r="N141" i="20"/>
  <c r="H141" i="20"/>
  <c r="D141" i="20"/>
  <c r="U140" i="20"/>
  <c r="T140" i="20"/>
  <c r="O140" i="20"/>
  <c r="N140" i="20"/>
  <c r="H140" i="20"/>
  <c r="D140" i="20"/>
  <c r="U139" i="20"/>
  <c r="T139" i="20"/>
  <c r="O139" i="20"/>
  <c r="N139" i="20"/>
  <c r="H139" i="20"/>
  <c r="D139" i="20"/>
  <c r="U138" i="20"/>
  <c r="T138" i="20"/>
  <c r="O138" i="20"/>
  <c r="N138" i="20"/>
  <c r="H138" i="20"/>
  <c r="D138" i="20"/>
  <c r="U137" i="20"/>
  <c r="T137" i="20"/>
  <c r="O137" i="20"/>
  <c r="N137" i="20"/>
  <c r="H137" i="20"/>
  <c r="D137" i="20"/>
  <c r="U136" i="20"/>
  <c r="T136" i="20"/>
  <c r="O136" i="20"/>
  <c r="N136" i="20"/>
  <c r="H136" i="20"/>
  <c r="D136" i="20"/>
  <c r="U135" i="20"/>
  <c r="T135" i="20"/>
  <c r="O135" i="20"/>
  <c r="N135" i="20"/>
  <c r="H135" i="20"/>
  <c r="D135" i="20"/>
  <c r="U134" i="20"/>
  <c r="T134" i="20"/>
  <c r="O134" i="20"/>
  <c r="N134" i="20"/>
  <c r="H134" i="20"/>
  <c r="D134" i="20"/>
  <c r="U133" i="20"/>
  <c r="T133" i="20"/>
  <c r="O133" i="20"/>
  <c r="N133" i="20"/>
  <c r="H133" i="20"/>
  <c r="D133" i="20"/>
  <c r="U132" i="20"/>
  <c r="T132" i="20"/>
  <c r="O132" i="20"/>
  <c r="N132" i="20"/>
  <c r="H132" i="20"/>
  <c r="D132" i="20"/>
  <c r="U131" i="20"/>
  <c r="T131" i="20"/>
  <c r="O131" i="20"/>
  <c r="N131" i="20"/>
  <c r="H131" i="20"/>
  <c r="D131" i="20"/>
  <c r="U130" i="20"/>
  <c r="T130" i="20"/>
  <c r="O130" i="20"/>
  <c r="N130" i="20"/>
  <c r="H130" i="20"/>
  <c r="D130" i="20"/>
  <c r="U106" i="20"/>
  <c r="T106" i="20"/>
  <c r="O106" i="20"/>
  <c r="N106" i="20"/>
  <c r="H106" i="20"/>
  <c r="D106" i="20"/>
  <c r="U105" i="20"/>
  <c r="T105" i="20"/>
  <c r="O105" i="20"/>
  <c r="N105" i="20"/>
  <c r="H105" i="20"/>
  <c r="D105" i="20"/>
  <c r="U104" i="20"/>
  <c r="T104" i="20"/>
  <c r="O104" i="20"/>
  <c r="N104" i="20"/>
  <c r="H104" i="20"/>
  <c r="D104" i="20"/>
  <c r="U103" i="20"/>
  <c r="T103" i="20"/>
  <c r="O103" i="20"/>
  <c r="N103" i="20"/>
  <c r="H103" i="20"/>
  <c r="D103" i="20"/>
  <c r="U102" i="20"/>
  <c r="T102" i="20"/>
  <c r="O102" i="20"/>
  <c r="N102" i="20"/>
  <c r="H102" i="20"/>
  <c r="D102" i="20"/>
  <c r="U101" i="20"/>
  <c r="T101" i="20"/>
  <c r="O101" i="20"/>
  <c r="N101" i="20"/>
  <c r="H101" i="20"/>
  <c r="D101" i="20"/>
  <c r="U100" i="20"/>
  <c r="T100" i="20"/>
  <c r="O100" i="20"/>
  <c r="N100" i="20"/>
  <c r="H100" i="20"/>
  <c r="D100" i="20"/>
  <c r="U99" i="20"/>
  <c r="T99" i="20"/>
  <c r="O99" i="20"/>
  <c r="N99" i="20"/>
  <c r="H99" i="20"/>
  <c r="D99" i="20"/>
  <c r="U98" i="20"/>
  <c r="T98" i="20"/>
  <c r="O98" i="20"/>
  <c r="N98" i="20"/>
  <c r="H98" i="20"/>
  <c r="D98" i="20"/>
  <c r="U97" i="20"/>
  <c r="T97" i="20"/>
  <c r="O97" i="20"/>
  <c r="N97" i="20"/>
  <c r="H97" i="20"/>
  <c r="D97" i="20"/>
  <c r="U96" i="20"/>
  <c r="T96" i="20"/>
  <c r="O96" i="20"/>
  <c r="N96" i="20"/>
  <c r="H96" i="20"/>
  <c r="D96" i="20"/>
  <c r="U95" i="20"/>
  <c r="T95" i="20"/>
  <c r="O95" i="20"/>
  <c r="N95" i="20"/>
  <c r="H95" i="20"/>
  <c r="D95" i="20"/>
  <c r="U94" i="20"/>
  <c r="T94" i="20"/>
  <c r="O94" i="20"/>
  <c r="N94" i="20"/>
  <c r="H94" i="20"/>
  <c r="D94" i="20"/>
  <c r="U93" i="20"/>
  <c r="T93" i="20"/>
  <c r="O93" i="20"/>
  <c r="N93" i="20"/>
  <c r="H93" i="20"/>
  <c r="D93" i="20"/>
  <c r="U92" i="20"/>
  <c r="T92" i="20"/>
  <c r="O92" i="20"/>
  <c r="N92" i="20"/>
  <c r="H92" i="20"/>
  <c r="D92" i="20"/>
  <c r="U68" i="20"/>
  <c r="T68" i="20"/>
  <c r="O68" i="20"/>
  <c r="N68" i="20"/>
  <c r="H68" i="20"/>
  <c r="D68" i="20"/>
  <c r="U67" i="20"/>
  <c r="T67" i="20"/>
  <c r="O67" i="20"/>
  <c r="N67" i="20"/>
  <c r="H67" i="20"/>
  <c r="D67" i="20"/>
  <c r="U66" i="20"/>
  <c r="T66" i="20"/>
  <c r="O66" i="20"/>
  <c r="N66" i="20"/>
  <c r="H66" i="20"/>
  <c r="D66" i="20"/>
  <c r="U65" i="20"/>
  <c r="T65" i="20"/>
  <c r="O65" i="20"/>
  <c r="N65" i="20"/>
  <c r="H65" i="20"/>
  <c r="D65" i="20"/>
  <c r="U64" i="20"/>
  <c r="T64" i="20"/>
  <c r="O64" i="20"/>
  <c r="N64" i="20"/>
  <c r="H64" i="20"/>
  <c r="D64" i="20"/>
  <c r="U63" i="20"/>
  <c r="T63" i="20"/>
  <c r="O63" i="20"/>
  <c r="N63" i="20"/>
  <c r="H63" i="20"/>
  <c r="D63" i="20"/>
  <c r="U62" i="20"/>
  <c r="T62" i="20"/>
  <c r="O62" i="20"/>
  <c r="N62" i="20"/>
  <c r="H62" i="20"/>
  <c r="D62" i="20"/>
  <c r="U61" i="20"/>
  <c r="T61" i="20"/>
  <c r="O61" i="20"/>
  <c r="N61" i="20"/>
  <c r="H61" i="20"/>
  <c r="D61" i="20"/>
  <c r="U60" i="20"/>
  <c r="T60" i="20"/>
  <c r="O60" i="20"/>
  <c r="N60" i="20"/>
  <c r="H60" i="20"/>
  <c r="D60" i="20"/>
  <c r="U59" i="20"/>
  <c r="T59" i="20"/>
  <c r="O59" i="20"/>
  <c r="N59" i="20"/>
  <c r="H59" i="20"/>
  <c r="D59" i="20"/>
  <c r="U58" i="20"/>
  <c r="T58" i="20"/>
  <c r="O58" i="20"/>
  <c r="N58" i="20"/>
  <c r="H58" i="20"/>
  <c r="D58" i="20"/>
  <c r="U57" i="20"/>
  <c r="T57" i="20"/>
  <c r="O57" i="20"/>
  <c r="N57" i="20"/>
  <c r="H57" i="20"/>
  <c r="D57" i="20"/>
  <c r="U56" i="20"/>
  <c r="T56" i="20"/>
  <c r="O56" i="20"/>
  <c r="N56" i="20"/>
  <c r="H56" i="20"/>
  <c r="D56" i="20"/>
  <c r="U55" i="20"/>
  <c r="T55" i="20"/>
  <c r="O55" i="20"/>
  <c r="N55" i="20"/>
  <c r="H55" i="20"/>
  <c r="D55" i="20"/>
  <c r="U54" i="20"/>
  <c r="T54" i="20"/>
  <c r="O54" i="20"/>
  <c r="N54" i="20"/>
  <c r="H54" i="20"/>
  <c r="D54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4" i="20"/>
  <c r="U42" i="20" s="1"/>
  <c r="T30" i="20"/>
  <c r="O30" i="20"/>
  <c r="N30" i="20"/>
  <c r="D30" i="20"/>
  <c r="T29" i="20"/>
  <c r="O29" i="20"/>
  <c r="N29" i="20"/>
  <c r="D29" i="20"/>
  <c r="T28" i="20"/>
  <c r="O28" i="20"/>
  <c r="N28" i="20"/>
  <c r="D28" i="20"/>
  <c r="T27" i="20"/>
  <c r="O27" i="20"/>
  <c r="N27" i="20"/>
  <c r="D27" i="20"/>
  <c r="T26" i="20"/>
  <c r="O26" i="20"/>
  <c r="N26" i="20"/>
  <c r="D26" i="20"/>
  <c r="T25" i="20"/>
  <c r="O25" i="20"/>
  <c r="N25" i="20"/>
  <c r="D25" i="20"/>
  <c r="T24" i="20"/>
  <c r="O24" i="20"/>
  <c r="N24" i="20"/>
  <c r="D24" i="20"/>
  <c r="T23" i="20"/>
  <c r="O23" i="20"/>
  <c r="N23" i="20"/>
  <c r="D23" i="20"/>
  <c r="T22" i="20"/>
  <c r="O22" i="20"/>
  <c r="N22" i="20"/>
  <c r="D22" i="20"/>
  <c r="T21" i="20"/>
  <c r="O21" i="20"/>
  <c r="N21" i="20"/>
  <c r="D21" i="20"/>
  <c r="T20" i="20"/>
  <c r="O20" i="20"/>
  <c r="N20" i="20"/>
  <c r="D20" i="20"/>
  <c r="T19" i="20"/>
  <c r="O19" i="20"/>
  <c r="N19" i="20"/>
  <c r="D19" i="20"/>
  <c r="T18" i="20"/>
  <c r="O18" i="20"/>
  <c r="N18" i="20"/>
  <c r="D18" i="20"/>
  <c r="T17" i="20"/>
  <c r="O17" i="20"/>
  <c r="N17" i="20"/>
  <c r="D17" i="20"/>
  <c r="O16" i="20"/>
  <c r="N16" i="20"/>
  <c r="D16" i="20"/>
  <c r="J1" i="5"/>
  <c r="C38" i="20"/>
  <c r="D8" i="20"/>
  <c r="D160" i="20" s="1"/>
  <c r="R39" i="20"/>
  <c r="D14" i="20"/>
  <c r="D204" i="20" s="1"/>
  <c r="S197" i="20"/>
  <c r="AA86" i="2"/>
  <c r="AA78" i="2"/>
  <c r="AA70" i="2"/>
  <c r="AA66" i="2"/>
  <c r="AA62" i="2"/>
  <c r="AA58" i="2"/>
  <c r="AA54" i="2"/>
  <c r="AA50" i="2"/>
  <c r="AA46" i="2"/>
  <c r="AA42" i="2"/>
  <c r="AA38" i="2"/>
  <c r="AE34" i="2"/>
  <c r="AE26" i="2"/>
  <c r="AA89" i="2"/>
  <c r="AE85" i="2"/>
  <c r="AE77" i="2"/>
  <c r="AA73" i="2"/>
  <c r="AE69" i="2"/>
  <c r="AE61" i="2"/>
  <c r="AA57" i="2"/>
  <c r="AE53" i="2"/>
  <c r="AE45" i="2"/>
  <c r="AE37" i="2"/>
  <c r="AE33" i="2"/>
  <c r="AA33" i="2"/>
  <c r="AA17" i="2"/>
  <c r="AE9" i="2"/>
  <c r="AA9" i="2"/>
  <c r="AE68" i="2"/>
  <c r="AE60" i="2"/>
  <c r="AA28" i="2"/>
  <c r="AA83" i="2"/>
  <c r="AE71" i="2"/>
  <c r="AE59" i="2"/>
  <c r="AA51" i="2"/>
  <c r="AE35" i="2"/>
  <c r="AA35" i="2"/>
  <c r="AE27" i="2"/>
  <c r="AA27" i="2"/>
  <c r="AE7" i="2"/>
  <c r="AA7" i="2"/>
  <c r="T3" i="2"/>
  <c r="AA3" i="2"/>
  <c r="AB89" i="2"/>
  <c r="AB81" i="2"/>
  <c r="AF77" i="2"/>
  <c r="AB73" i="2"/>
  <c r="AB65" i="2"/>
  <c r="AF61" i="2"/>
  <c r="AB57" i="2"/>
  <c r="AB49" i="2"/>
  <c r="AF45" i="2"/>
  <c r="AF37" i="2"/>
  <c r="AB33" i="2"/>
  <c r="AF33" i="2"/>
  <c r="AB17" i="2"/>
  <c r="AF9" i="2"/>
  <c r="AF72" i="2"/>
  <c r="AF56" i="2"/>
  <c r="AF32" i="2"/>
  <c r="AB83" i="2"/>
  <c r="AF71" i="2"/>
  <c r="AB63" i="2"/>
  <c r="AB51" i="2"/>
  <c r="AB43" i="2"/>
  <c r="AF35" i="2"/>
  <c r="AB35" i="2"/>
  <c r="AF31" i="2"/>
  <c r="AF27" i="2"/>
  <c r="AB27" i="2"/>
  <c r="AB86" i="2"/>
  <c r="AB78" i="2"/>
  <c r="AB70" i="2"/>
  <c r="AB66" i="2"/>
  <c r="AB62" i="2"/>
  <c r="AB58" i="2"/>
  <c r="AB54" i="2"/>
  <c r="AB50" i="2"/>
  <c r="AB46" i="2"/>
  <c r="I42" i="2"/>
  <c r="AF42" i="2"/>
  <c r="AF38" i="2"/>
  <c r="Y47" i="2"/>
  <c r="L37" i="2"/>
  <c r="AC81" i="2"/>
  <c r="AD81" i="2"/>
  <c r="AC74" i="2"/>
  <c r="AD68" i="2"/>
  <c r="AC36" i="2"/>
  <c r="AD28" i="2"/>
  <c r="AH28" i="2"/>
  <c r="AC24" i="2"/>
  <c r="AD24" i="2"/>
  <c r="AC16" i="2"/>
  <c r="AH9" i="2"/>
  <c r="AG9" i="2"/>
  <c r="AC9" i="2"/>
  <c r="AD9" i="2"/>
  <c r="AD58" i="2"/>
  <c r="AC58" i="2"/>
  <c r="A58" i="2"/>
  <c r="AD53" i="2"/>
  <c r="AG53" i="2"/>
  <c r="A53" i="2"/>
  <c r="AH46" i="2"/>
  <c r="AC46" i="2"/>
  <c r="A46" i="2"/>
  <c r="AC35" i="2"/>
  <c r="AH35" i="2"/>
  <c r="AD35" i="2"/>
  <c r="AG35" i="2"/>
  <c r="AG27" i="2"/>
  <c r="AD27" i="2"/>
  <c r="AH27" i="2"/>
  <c r="AC27" i="2"/>
  <c r="AC8" i="2"/>
  <c r="AC90" i="2"/>
  <c r="AD86" i="2"/>
  <c r="A86" i="2"/>
  <c r="AC83" i="2"/>
  <c r="A83" i="2"/>
  <c r="AC79" i="2"/>
  <c r="A79" i="2"/>
  <c r="AG72" i="2"/>
  <c r="AD70" i="2"/>
  <c r="AH70" i="2"/>
  <c r="A70" i="2"/>
  <c r="AD66" i="2"/>
  <c r="AC66" i="2"/>
  <c r="A66" i="2"/>
  <c r="AG64" i="2"/>
  <c r="AH61" i="2"/>
  <c r="AC61" i="2"/>
  <c r="Q55" i="2"/>
  <c r="AC55" i="2"/>
  <c r="AG52" i="2"/>
  <c r="AC52" i="2"/>
  <c r="AC49" i="2"/>
  <c r="AD49" i="2"/>
  <c r="AG34" i="2"/>
  <c r="AH34" i="2"/>
  <c r="AH26" i="2"/>
  <c r="AG26" i="2"/>
  <c r="AD18" i="2"/>
  <c r="AC18" i="2"/>
  <c r="AG14" i="2"/>
  <c r="AG11" i="2"/>
  <c r="AC11" i="2"/>
  <c r="AH11" i="2"/>
  <c r="AD11" i="2"/>
  <c r="AH7" i="2"/>
  <c r="AD7" i="2"/>
  <c r="AC7" i="2"/>
  <c r="AG7" i="2"/>
  <c r="AG77" i="2"/>
  <c r="A77" i="2"/>
  <c r="I65" i="2"/>
  <c r="AC65" i="2"/>
  <c r="AG59" i="2"/>
  <c r="AC59" i="2"/>
  <c r="AD54" i="2"/>
  <c r="AG54" i="2"/>
  <c r="I54" i="2"/>
  <c r="AD51" i="2"/>
  <c r="AH51" i="2"/>
  <c r="AD47" i="2"/>
  <c r="AH47" i="2"/>
  <c r="AG32" i="2"/>
  <c r="AH32" i="2"/>
  <c r="AG20" i="2"/>
  <c r="AC20" i="2"/>
  <c r="AC12" i="2"/>
  <c r="AH5" i="2"/>
  <c r="AD2" i="2"/>
  <c r="AG2" i="2"/>
  <c r="AH2" i="2"/>
  <c r="AD91" i="2"/>
  <c r="AH91" i="2"/>
  <c r="AH87" i="2"/>
  <c r="AC87" i="2"/>
  <c r="AH73" i="2"/>
  <c r="AC73" i="2"/>
  <c r="A73" i="2"/>
  <c r="AG67" i="2"/>
  <c r="AH62" i="2"/>
  <c r="AC62" i="2"/>
  <c r="AC56" i="2"/>
  <c r="A56" i="2"/>
  <c r="AG50" i="2"/>
  <c r="AH50" i="2"/>
  <c r="A50" i="2"/>
  <c r="U43" i="2"/>
  <c r="AC43" i="2"/>
  <c r="AH43" i="2"/>
  <c r="AC31" i="2"/>
  <c r="AH89" i="2"/>
  <c r="AG89" i="2"/>
  <c r="A89" i="2"/>
  <c r="AH85" i="2"/>
  <c r="AC85" i="2"/>
  <c r="A85" i="2"/>
  <c r="AH82" i="2"/>
  <c r="AH78" i="2"/>
  <c r="AD75" i="2"/>
  <c r="AC75" i="2"/>
  <c r="AH71" i="2"/>
  <c r="AC71" i="2"/>
  <c r="A71" i="2"/>
  <c r="AH69" i="2"/>
  <c r="AC69" i="2"/>
  <c r="AG69" i="2"/>
  <c r="AG60" i="2"/>
  <c r="AH60" i="2"/>
  <c r="AC60" i="2"/>
  <c r="AH57" i="2"/>
  <c r="AG57" i="2"/>
  <c r="AC57" i="2"/>
  <c r="AH48" i="2"/>
  <c r="AC48" i="2"/>
  <c r="A48" i="2"/>
  <c r="AC45" i="2"/>
  <c r="AG45" i="2"/>
  <c r="AD45" i="2"/>
  <c r="AD42" i="2"/>
  <c r="AC42" i="2"/>
  <c r="AH42" i="2"/>
  <c r="AG42" i="2"/>
  <c r="A42" i="2"/>
  <c r="G38" i="2"/>
  <c r="AD38" i="2"/>
  <c r="AC38" i="2"/>
  <c r="AH38" i="2"/>
  <c r="AG38" i="2"/>
  <c r="A38" i="2"/>
  <c r="AH37" i="2"/>
  <c r="AD37" i="2"/>
  <c r="AG37" i="2"/>
  <c r="G33" i="2"/>
  <c r="AH33" i="2"/>
  <c r="AG33" i="2"/>
  <c r="AD33" i="2"/>
  <c r="AC33" i="2"/>
  <c r="AD21" i="2"/>
  <c r="G17" i="2"/>
  <c r="AH17" i="2"/>
  <c r="AD17" i="2"/>
  <c r="AG17" i="2"/>
  <c r="AC17" i="2"/>
  <c r="AD13" i="2"/>
  <c r="AH10" i="2"/>
  <c r="AG6" i="2"/>
  <c r="AH3" i="2"/>
  <c r="AC3" i="2"/>
  <c r="AG3" i="2"/>
  <c r="AD3" i="2"/>
  <c r="AE11" i="2"/>
  <c r="A9" i="2"/>
  <c r="AE17" i="3" s="1"/>
  <c r="F7" i="2"/>
  <c r="H7" i="2"/>
  <c r="B3" i="2"/>
  <c r="L75" i="2"/>
  <c r="I75" i="2"/>
  <c r="Q85" i="2"/>
  <c r="Q75" i="2"/>
  <c r="H75" i="2"/>
  <c r="U89" i="2"/>
  <c r="U33" i="2"/>
  <c r="Q9" i="2"/>
  <c r="Y66" i="2"/>
  <c r="Y37" i="2"/>
  <c r="G47" i="2"/>
  <c r="G37" i="2"/>
  <c r="Q11" i="2"/>
  <c r="U9" i="2"/>
  <c r="I91" i="2"/>
  <c r="J65" i="2"/>
  <c r="L62" i="2"/>
  <c r="Y53" i="2"/>
  <c r="L51" i="2"/>
  <c r="L47" i="2"/>
  <c r="Y11" i="2"/>
  <c r="G11" i="2"/>
  <c r="X9" i="2"/>
  <c r="G9" i="2"/>
  <c r="H91" i="2"/>
  <c r="G83" i="2"/>
  <c r="G69" i="2"/>
  <c r="Q53" i="2"/>
  <c r="U41" i="2"/>
  <c r="U91" i="2"/>
  <c r="I82" i="2"/>
  <c r="B53" i="2"/>
  <c r="Y9" i="2"/>
  <c r="T9" i="2"/>
  <c r="L9" i="2"/>
  <c r="U17" i="2"/>
  <c r="Q61" i="2"/>
  <c r="B61" i="2"/>
  <c r="Q83" i="2"/>
  <c r="I83" i="2"/>
  <c r="G75" i="2"/>
  <c r="Q69" i="2"/>
  <c r="L67" i="2"/>
  <c r="U61" i="2"/>
  <c r="H61" i="2"/>
  <c r="U11" i="2"/>
  <c r="L11" i="2"/>
  <c r="L83" i="2"/>
  <c r="U83" i="2"/>
  <c r="H83" i="2"/>
  <c r="L76" i="2"/>
  <c r="H69" i="2"/>
  <c r="Y63" i="2"/>
  <c r="X5" i="2"/>
  <c r="G74" i="2"/>
  <c r="Q71" i="2"/>
  <c r="F27" i="2"/>
  <c r="H27" i="2" s="1"/>
  <c r="J27" i="2"/>
  <c r="P27" i="2"/>
  <c r="T27" i="2"/>
  <c r="X27" i="2"/>
  <c r="G24" i="2"/>
  <c r="U24" i="2"/>
  <c r="L89" i="2"/>
  <c r="Q88" i="2"/>
  <c r="T87" i="2"/>
  <c r="U76" i="2"/>
  <c r="I72" i="2"/>
  <c r="I70" i="2"/>
  <c r="U70" i="2"/>
  <c r="G59" i="2"/>
  <c r="I59" i="2"/>
  <c r="U54" i="2"/>
  <c r="G48" i="2"/>
  <c r="F41" i="2"/>
  <c r="U27" i="2"/>
  <c r="L27" i="2"/>
  <c r="L20" i="2"/>
  <c r="F11" i="2"/>
  <c r="H11" i="2" s="1"/>
  <c r="J11" i="2"/>
  <c r="P11" i="2"/>
  <c r="T11" i="2"/>
  <c r="X11" i="2"/>
  <c r="I87" i="2"/>
  <c r="L81" i="2"/>
  <c r="Q80" i="2"/>
  <c r="Q74" i="2"/>
  <c r="J73" i="2"/>
  <c r="U45" i="2"/>
  <c r="G28" i="2"/>
  <c r="U28" i="2"/>
  <c r="X87" i="2"/>
  <c r="P87" i="2"/>
  <c r="U81" i="2"/>
  <c r="G67" i="2"/>
  <c r="I67" i="2"/>
  <c r="G66" i="2"/>
  <c r="I62" i="2"/>
  <c r="U62" i="2"/>
  <c r="G42" i="2"/>
  <c r="Q42" i="2"/>
  <c r="Y42" i="2"/>
  <c r="L42" i="2"/>
  <c r="U42" i="2"/>
  <c r="F35" i="2"/>
  <c r="H35" i="2"/>
  <c r="Y27" i="2"/>
  <c r="Q27" i="2"/>
  <c r="G27" i="2"/>
  <c r="L24" i="2"/>
  <c r="Y12" i="2"/>
  <c r="L12" i="2"/>
  <c r="J57" i="2"/>
  <c r="U53" i="2"/>
  <c r="F53" i="2"/>
  <c r="U47" i="2"/>
  <c r="F47" i="2"/>
  <c r="L33" i="2"/>
  <c r="L17" i="2"/>
  <c r="P5" i="2"/>
  <c r="G87" i="2"/>
  <c r="L87" i="2"/>
  <c r="Y87" i="2"/>
  <c r="B87" i="2"/>
  <c r="I66" i="2"/>
  <c r="L66" i="2"/>
  <c r="U66" i="2"/>
  <c r="U63" i="2"/>
  <c r="F52" i="2"/>
  <c r="U25" i="2"/>
  <c r="U16" i="2"/>
  <c r="Y80" i="2"/>
  <c r="Y74" i="2"/>
  <c r="T73" i="2"/>
  <c r="P2" i="2"/>
  <c r="L2" i="2"/>
  <c r="G79" i="2"/>
  <c r="U79" i="2"/>
  <c r="Y79" i="2"/>
  <c r="G73" i="2"/>
  <c r="U73" i="2"/>
  <c r="Y73" i="2"/>
  <c r="H73" i="2"/>
  <c r="I58" i="2"/>
  <c r="L58" i="2"/>
  <c r="U58" i="2"/>
  <c r="U55" i="2"/>
  <c r="L49" i="2"/>
  <c r="U49" i="2"/>
  <c r="Y49" i="2"/>
  <c r="T49" i="2"/>
  <c r="X49" i="2"/>
  <c r="B49" i="2"/>
  <c r="Q31" i="2"/>
  <c r="X31" i="2"/>
  <c r="I88" i="2"/>
  <c r="L88" i="2"/>
  <c r="U88" i="2"/>
  <c r="L85" i="2"/>
  <c r="G65" i="2"/>
  <c r="Q65" i="2"/>
  <c r="U65" i="2"/>
  <c r="H65" i="2"/>
  <c r="G50" i="2"/>
  <c r="Y50" i="2"/>
  <c r="L50" i="2"/>
  <c r="U50" i="2"/>
  <c r="Q50" i="2"/>
  <c r="G32" i="2"/>
  <c r="L32" i="2"/>
  <c r="U32" i="2"/>
  <c r="Y32" i="2"/>
  <c r="X79" i="2"/>
  <c r="P79" i="2"/>
  <c r="X73" i="2"/>
  <c r="F73" i="2"/>
  <c r="I68" i="2"/>
  <c r="Y58" i="2"/>
  <c r="G58" i="2"/>
  <c r="Y55" i="2"/>
  <c r="I80" i="2"/>
  <c r="L80" i="2"/>
  <c r="I77" i="2"/>
  <c r="L77" i="2"/>
  <c r="U77" i="2"/>
  <c r="I74" i="2"/>
  <c r="L74" i="2"/>
  <c r="U74" i="2"/>
  <c r="I71" i="2"/>
  <c r="L71" i="2"/>
  <c r="G57" i="2"/>
  <c r="L57" i="2"/>
  <c r="Q57" i="2"/>
  <c r="B57" i="2"/>
  <c r="H57" i="2"/>
  <c r="G46" i="2"/>
  <c r="U15" i="2"/>
  <c r="Y88" i="2"/>
  <c r="G88" i="2"/>
  <c r="I73" i="2"/>
  <c r="X65" i="2"/>
  <c r="P65" i="2"/>
  <c r="I60" i="2"/>
  <c r="P91" i="2"/>
  <c r="J91" i="2"/>
  <c r="Q89" i="2"/>
  <c r="G89" i="2"/>
  <c r="I86" i="2"/>
  <c r="Y84" i="2"/>
  <c r="Q84" i="2"/>
  <c r="G84" i="2"/>
  <c r="P83" i="2"/>
  <c r="J83" i="2"/>
  <c r="Y81" i="2"/>
  <c r="Q81" i="2"/>
  <c r="I78" i="2"/>
  <c r="Y76" i="2"/>
  <c r="Q76" i="2"/>
  <c r="P75" i="2"/>
  <c r="J75" i="2"/>
  <c r="Y70" i="2"/>
  <c r="Q70" i="2"/>
  <c r="G70" i="2"/>
  <c r="X69" i="2"/>
  <c r="J69" i="2"/>
  <c r="F69" i="2"/>
  <c r="Y62" i="2"/>
  <c r="Q62" i="2"/>
  <c r="G62" i="2"/>
  <c r="X61" i="2"/>
  <c r="T61" i="2"/>
  <c r="F61" i="2"/>
  <c r="Y59" i="2"/>
  <c r="Q59" i="2"/>
  <c r="I56" i="2"/>
  <c r="Y54" i="2"/>
  <c r="Q54" i="2"/>
  <c r="G54" i="2"/>
  <c r="T53" i="2"/>
  <c r="P53" i="2"/>
  <c r="G51" i="2"/>
  <c r="X47" i="2"/>
  <c r="J47" i="2"/>
  <c r="Q45" i="2"/>
  <c r="G45" i="2"/>
  <c r="X39" i="2"/>
  <c r="Y35" i="2"/>
  <c r="U35" i="2"/>
  <c r="Q35" i="2"/>
  <c r="L35" i="2"/>
  <c r="G35" i="2"/>
  <c r="Y33" i="2"/>
  <c r="Q33" i="2"/>
  <c r="Y24" i="2"/>
  <c r="Q24" i="2"/>
  <c r="Y19" i="2"/>
  <c r="Y17" i="2"/>
  <c r="Q17" i="2"/>
  <c r="Y7" i="2"/>
  <c r="U7" i="2"/>
  <c r="Q7" i="2"/>
  <c r="L7" i="2"/>
  <c r="G7" i="2"/>
  <c r="X3" i="2"/>
  <c r="P3" i="2"/>
  <c r="A35" i="2"/>
  <c r="A7" i="2"/>
  <c r="AE15" i="3" s="1"/>
  <c r="Q43" i="2"/>
  <c r="G43" i="2"/>
  <c r="I38" i="2"/>
  <c r="X35" i="2"/>
  <c r="T35" i="2"/>
  <c r="P35" i="2"/>
  <c r="J35" i="2"/>
  <c r="Q29" i="2"/>
  <c r="Y20" i="2"/>
  <c r="Q20" i="2"/>
  <c r="P19" i="2"/>
  <c r="X7" i="2"/>
  <c r="T7" i="2"/>
  <c r="P7" i="2"/>
  <c r="J7" i="2"/>
  <c r="J2" i="2"/>
  <c r="Y3" i="2"/>
  <c r="U3" i="2"/>
  <c r="Q3" i="2"/>
  <c r="U34" i="20"/>
  <c r="D5" i="21"/>
  <c r="L3" i="2"/>
  <c r="U32" i="20"/>
  <c r="D4" i="21"/>
  <c r="B41" i="2"/>
  <c r="B35" i="2"/>
  <c r="B27" i="2"/>
  <c r="B15" i="2"/>
  <c r="B11" i="2"/>
  <c r="B7" i="2"/>
  <c r="L72" i="2"/>
  <c r="Q72" i="2"/>
  <c r="U72" i="2"/>
  <c r="B71" i="2"/>
  <c r="F71" i="2"/>
  <c r="P71" i="2"/>
  <c r="T71" i="2"/>
  <c r="G68" i="2"/>
  <c r="L68" i="2"/>
  <c r="Q68" i="2"/>
  <c r="Y68" i="2"/>
  <c r="B67" i="2"/>
  <c r="F67" i="2"/>
  <c r="P67" i="2"/>
  <c r="T67" i="2"/>
  <c r="G64" i="2"/>
  <c r="L64" i="2"/>
  <c r="U64" i="2"/>
  <c r="Y64" i="2"/>
  <c r="B63" i="2"/>
  <c r="F63" i="2"/>
  <c r="P63" i="2"/>
  <c r="T63" i="2"/>
  <c r="G60" i="2"/>
  <c r="Q60" i="2"/>
  <c r="U60" i="2"/>
  <c r="Y60" i="2"/>
  <c r="B59" i="2"/>
  <c r="F59" i="2"/>
  <c r="P59" i="2"/>
  <c r="T59" i="2"/>
  <c r="Y90" i="2"/>
  <c r="U90" i="2"/>
  <c r="Q90" i="2"/>
  <c r="L90" i="2"/>
  <c r="G90" i="2"/>
  <c r="T89" i="2"/>
  <c r="P89" i="2"/>
  <c r="J89" i="2"/>
  <c r="F89" i="2"/>
  <c r="B89" i="2"/>
  <c r="Y86" i="2"/>
  <c r="U86" i="2"/>
  <c r="Q86" i="2"/>
  <c r="L86" i="2"/>
  <c r="G86" i="2"/>
  <c r="T85" i="2"/>
  <c r="P85" i="2"/>
  <c r="J85" i="2"/>
  <c r="F85" i="2"/>
  <c r="B85" i="2"/>
  <c r="Y82" i="2"/>
  <c r="U82" i="2"/>
  <c r="Q82" i="2"/>
  <c r="L82" i="2"/>
  <c r="G82" i="2"/>
  <c r="T81" i="2"/>
  <c r="P81" i="2"/>
  <c r="J81" i="2"/>
  <c r="F81" i="2"/>
  <c r="B81" i="2"/>
  <c r="Y78" i="2"/>
  <c r="U78" i="2"/>
  <c r="Q78" i="2"/>
  <c r="L78" i="2"/>
  <c r="G78" i="2"/>
  <c r="T77" i="2"/>
  <c r="P77" i="2"/>
  <c r="J77" i="2"/>
  <c r="F77" i="2"/>
  <c r="B77" i="2"/>
  <c r="Y56" i="2"/>
  <c r="U56" i="2"/>
  <c r="Q56" i="2"/>
  <c r="L56" i="2"/>
  <c r="G56" i="2"/>
  <c r="X55" i="2"/>
  <c r="T55" i="2"/>
  <c r="H55" i="2"/>
  <c r="F55" i="2"/>
  <c r="Y52" i="2"/>
  <c r="U52" i="2"/>
  <c r="Q52" i="2"/>
  <c r="L52" i="2"/>
  <c r="G52" i="2"/>
  <c r="X51" i="2"/>
  <c r="T51" i="2"/>
  <c r="F51" i="2"/>
  <c r="H51" i="2"/>
  <c r="Y46" i="2"/>
  <c r="U46" i="2"/>
  <c r="Q46" i="2"/>
  <c r="L46" i="2"/>
  <c r="X45" i="2"/>
  <c r="T45" i="2"/>
  <c r="P45" i="2"/>
  <c r="J45" i="2"/>
  <c r="F45" i="2"/>
  <c r="H45" i="2"/>
  <c r="B45" i="2"/>
  <c r="P43" i="2"/>
  <c r="J43" i="2"/>
  <c r="B43" i="2"/>
  <c r="Y38" i="2"/>
  <c r="U38" i="2"/>
  <c r="Q38" i="2"/>
  <c r="L38" i="2"/>
  <c r="X37" i="2"/>
  <c r="T37" i="2"/>
  <c r="P37" i="2"/>
  <c r="J37" i="2"/>
  <c r="F37" i="2"/>
  <c r="H37" i="2"/>
  <c r="B37" i="2"/>
  <c r="Y34" i="2"/>
  <c r="U34" i="2"/>
  <c r="Q34" i="2"/>
  <c r="L34" i="2"/>
  <c r="G34" i="2"/>
  <c r="X33" i="2"/>
  <c r="T33" i="2"/>
  <c r="P33" i="2"/>
  <c r="J33" i="2"/>
  <c r="F33" i="2"/>
  <c r="H33" i="2" s="1"/>
  <c r="B33" i="2"/>
  <c r="J29" i="2"/>
  <c r="Y26" i="2"/>
  <c r="U26" i="2"/>
  <c r="Q26" i="2"/>
  <c r="L26" i="2"/>
  <c r="G26" i="2"/>
  <c r="X25" i="2"/>
  <c r="Y18" i="2"/>
  <c r="U18" i="2"/>
  <c r="Q18" i="2"/>
  <c r="L18" i="2"/>
  <c r="G18" i="2"/>
  <c r="X17" i="2"/>
  <c r="T17" i="2"/>
  <c r="P17" i="2"/>
  <c r="J17" i="2"/>
  <c r="F17" i="2"/>
  <c r="H17" i="2" s="1"/>
  <c r="B17" i="2"/>
  <c r="U14" i="2"/>
  <c r="U10" i="2"/>
  <c r="P9" i="2"/>
  <c r="J9" i="2"/>
  <c r="F9" i="2"/>
  <c r="H9" i="2" s="1"/>
  <c r="B9" i="2"/>
  <c r="G6" i="2"/>
  <c r="B50" i="2"/>
  <c r="F50" i="2"/>
  <c r="H50" i="2"/>
  <c r="J50" i="2"/>
  <c r="P50" i="2"/>
  <c r="T50" i="2"/>
  <c r="X50" i="2"/>
  <c r="B46" i="2"/>
  <c r="F46" i="2"/>
  <c r="H46" i="2"/>
  <c r="J46" i="2"/>
  <c r="P46" i="2"/>
  <c r="T46" i="2"/>
  <c r="X46" i="2"/>
  <c r="B42" i="2"/>
  <c r="F42" i="2"/>
  <c r="H42" i="2"/>
  <c r="J42" i="2"/>
  <c r="P42" i="2"/>
  <c r="T42" i="2"/>
  <c r="X42" i="2"/>
  <c r="B38" i="2"/>
  <c r="F38" i="2"/>
  <c r="H38" i="2"/>
  <c r="J38" i="2"/>
  <c r="P38" i="2"/>
  <c r="T38" i="2"/>
  <c r="X38" i="2"/>
  <c r="X90" i="2"/>
  <c r="T90" i="2"/>
  <c r="P90" i="2"/>
  <c r="J90" i="2"/>
  <c r="H90" i="2"/>
  <c r="F90" i="2"/>
  <c r="B90" i="2"/>
  <c r="X88" i="2"/>
  <c r="T88" i="2"/>
  <c r="P88" i="2"/>
  <c r="J88" i="2"/>
  <c r="H88" i="2"/>
  <c r="F88" i="2"/>
  <c r="B88" i="2"/>
  <c r="X86" i="2"/>
  <c r="T86" i="2"/>
  <c r="P86" i="2"/>
  <c r="J86" i="2"/>
  <c r="H86" i="2"/>
  <c r="F86" i="2"/>
  <c r="B86" i="2"/>
  <c r="X84" i="2"/>
  <c r="T84" i="2"/>
  <c r="P84" i="2"/>
  <c r="J84" i="2"/>
  <c r="H84" i="2"/>
  <c r="F84" i="2"/>
  <c r="B84" i="2"/>
  <c r="X82" i="2"/>
  <c r="T82" i="2"/>
  <c r="P82" i="2"/>
  <c r="J82" i="2"/>
  <c r="H82" i="2"/>
  <c r="F82" i="2"/>
  <c r="B82" i="2"/>
  <c r="X80" i="2"/>
  <c r="T80" i="2"/>
  <c r="P80" i="2"/>
  <c r="J80" i="2"/>
  <c r="H80" i="2"/>
  <c r="F80" i="2"/>
  <c r="B80" i="2"/>
  <c r="X78" i="2"/>
  <c r="T78" i="2"/>
  <c r="P78" i="2"/>
  <c r="J78" i="2"/>
  <c r="H78" i="2"/>
  <c r="F78" i="2"/>
  <c r="B78" i="2"/>
  <c r="X76" i="2"/>
  <c r="T76" i="2"/>
  <c r="P76" i="2"/>
  <c r="J76" i="2"/>
  <c r="H76" i="2"/>
  <c r="F76" i="2"/>
  <c r="B76" i="2"/>
  <c r="X74" i="2"/>
  <c r="T74" i="2"/>
  <c r="P74" i="2"/>
  <c r="J74" i="2"/>
  <c r="H74" i="2"/>
  <c r="F74" i="2"/>
  <c r="B74" i="2"/>
  <c r="X72" i="2"/>
  <c r="T72" i="2"/>
  <c r="P72" i="2"/>
  <c r="J72" i="2"/>
  <c r="H72" i="2"/>
  <c r="F72" i="2"/>
  <c r="B72" i="2"/>
  <c r="X70" i="2"/>
  <c r="T70" i="2"/>
  <c r="P70" i="2"/>
  <c r="J70" i="2"/>
  <c r="H70" i="2"/>
  <c r="F70" i="2"/>
  <c r="B70" i="2"/>
  <c r="X68" i="2"/>
  <c r="T68" i="2"/>
  <c r="P68" i="2"/>
  <c r="J68" i="2"/>
  <c r="H68" i="2"/>
  <c r="F68" i="2"/>
  <c r="B68" i="2"/>
  <c r="X66" i="2"/>
  <c r="T66" i="2"/>
  <c r="P66" i="2"/>
  <c r="J66" i="2"/>
  <c r="H66" i="2"/>
  <c r="F66" i="2"/>
  <c r="B66" i="2"/>
  <c r="X64" i="2"/>
  <c r="T64" i="2"/>
  <c r="P64" i="2"/>
  <c r="J64" i="2"/>
  <c r="H64" i="2"/>
  <c r="F64" i="2"/>
  <c r="B64" i="2"/>
  <c r="X62" i="2"/>
  <c r="T62" i="2"/>
  <c r="P62" i="2"/>
  <c r="J62" i="2"/>
  <c r="H62" i="2"/>
  <c r="F62" i="2"/>
  <c r="B62" i="2"/>
  <c r="X60" i="2"/>
  <c r="T60" i="2"/>
  <c r="P60" i="2"/>
  <c r="J60" i="2"/>
  <c r="H60" i="2"/>
  <c r="F60" i="2"/>
  <c r="B60" i="2"/>
  <c r="X58" i="2"/>
  <c r="T58" i="2"/>
  <c r="P58" i="2"/>
  <c r="J58" i="2"/>
  <c r="H58" i="2"/>
  <c r="F58" i="2"/>
  <c r="B58" i="2"/>
  <c r="X56" i="2"/>
  <c r="T56" i="2"/>
  <c r="P56" i="2"/>
  <c r="J56" i="2"/>
  <c r="H56" i="2"/>
  <c r="F56" i="2"/>
  <c r="B56" i="2"/>
  <c r="X54" i="2"/>
  <c r="T54" i="2"/>
  <c r="P54" i="2"/>
  <c r="J54" i="2"/>
  <c r="F54" i="2"/>
  <c r="H54" i="2"/>
  <c r="B54" i="2"/>
  <c r="X52" i="2"/>
  <c r="T52" i="2"/>
  <c r="P52" i="2"/>
  <c r="J52" i="2"/>
  <c r="H52" i="2"/>
  <c r="Y48" i="2"/>
  <c r="U48" i="2"/>
  <c r="Q48" i="2"/>
  <c r="L48" i="2"/>
  <c r="Y44" i="2"/>
  <c r="U44" i="2"/>
  <c r="Q44" i="2"/>
  <c r="L44" i="2"/>
  <c r="Y40" i="2"/>
  <c r="B52" i="2"/>
  <c r="B48" i="2"/>
  <c r="F48" i="2"/>
  <c r="H48" i="2"/>
  <c r="J48" i="2"/>
  <c r="P48" i="2"/>
  <c r="T48" i="2"/>
  <c r="X48" i="2"/>
  <c r="B44" i="2"/>
  <c r="F44" i="2"/>
  <c r="H44" i="2"/>
  <c r="J44" i="2"/>
  <c r="P44" i="2"/>
  <c r="T44" i="2"/>
  <c r="X44" i="2"/>
  <c r="H40" i="2"/>
  <c r="J40" i="2"/>
  <c r="T40" i="2"/>
  <c r="H36" i="2"/>
  <c r="X34" i="2"/>
  <c r="T34" i="2"/>
  <c r="P34" i="2"/>
  <c r="J34" i="2"/>
  <c r="F34" i="2"/>
  <c r="H34" i="2"/>
  <c r="B34" i="2"/>
  <c r="X32" i="2"/>
  <c r="T32" i="2"/>
  <c r="P32" i="2"/>
  <c r="J32" i="2"/>
  <c r="F32" i="2"/>
  <c r="H32" i="2" s="1"/>
  <c r="B32" i="2"/>
  <c r="X28" i="2"/>
  <c r="T28" i="2"/>
  <c r="F28" i="2"/>
  <c r="H28" i="2" s="1"/>
  <c r="X26" i="2"/>
  <c r="T26" i="2"/>
  <c r="P26" i="2"/>
  <c r="J26" i="2"/>
  <c r="F26" i="2"/>
  <c r="H26" i="2"/>
  <c r="B26" i="2"/>
  <c r="X24" i="2"/>
  <c r="T24" i="2"/>
  <c r="P24" i="2"/>
  <c r="J24" i="2"/>
  <c r="F24" i="2"/>
  <c r="H24" i="2" s="1"/>
  <c r="B24" i="2"/>
  <c r="X22" i="2"/>
  <c r="X20" i="2"/>
  <c r="T20" i="2"/>
  <c r="F20" i="2"/>
  <c r="H20" i="2"/>
  <c r="X18" i="2"/>
  <c r="T18" i="2"/>
  <c r="P18" i="2"/>
  <c r="J18" i="2"/>
  <c r="F18" i="2"/>
  <c r="H18" i="2" s="1"/>
  <c r="B18" i="2"/>
  <c r="P16" i="2"/>
  <c r="X14" i="2"/>
  <c r="F14" i="2"/>
  <c r="X12" i="2"/>
  <c r="T12" i="2"/>
  <c r="F12" i="2"/>
  <c r="H12" i="2" s="1"/>
  <c r="T6" i="2"/>
  <c r="G3" i="2"/>
  <c r="S83" i="20"/>
  <c r="S159" i="20"/>
  <c r="S45" i="20"/>
  <c r="S121" i="20"/>
  <c r="D90" i="20"/>
  <c r="D166" i="20"/>
  <c r="D52" i="20"/>
  <c r="D128" i="20"/>
  <c r="J2" i="21"/>
  <c r="J3" i="2"/>
  <c r="F3" i="2"/>
  <c r="H3" i="2" s="1"/>
  <c r="B2" i="2"/>
  <c r="Q2" i="2"/>
  <c r="U2" i="2"/>
  <c r="X2" i="2"/>
  <c r="T2" i="2"/>
  <c r="Y2" i="2"/>
  <c r="U118" i="20"/>
  <c r="U156" i="20"/>
  <c r="F2" i="2"/>
  <c r="H2" i="2" s="1"/>
  <c r="AB24" i="2"/>
  <c r="AF24" i="2"/>
  <c r="AF18" i="2"/>
  <c r="AF28" i="2"/>
  <c r="AF17" i="2"/>
  <c r="AE3" i="2"/>
  <c r="AA11" i="2"/>
  <c r="AA24" i="2"/>
  <c r="AA18" i="2"/>
  <c r="AA26" i="2"/>
  <c r="AB18" i="2"/>
  <c r="AF20" i="2"/>
  <c r="AE24" i="2"/>
  <c r="AE17" i="2"/>
  <c r="AA10" i="2"/>
  <c r="AE18" i="2"/>
  <c r="AE2" i="2"/>
  <c r="AA2" i="2"/>
  <c r="AF11" i="2"/>
  <c r="AF14" i="2"/>
  <c r="AB7" i="2"/>
  <c r="AF7" i="2"/>
  <c r="AB3" i="2"/>
  <c r="AF3" i="2"/>
  <c r="AB11" i="2"/>
  <c r="AB13" i="2"/>
  <c r="AB2" i="2"/>
  <c r="AF2" i="2"/>
  <c r="AB9" i="2"/>
  <c r="A11" i="2"/>
  <c r="AE19" i="3" s="1"/>
  <c r="A3" i="2"/>
  <c r="D13" i="20" l="1"/>
  <c r="D203" i="20" s="1"/>
  <c r="AB5" i="2"/>
  <c r="B21" i="2"/>
  <c r="P29" i="2"/>
  <c r="Y29" i="2"/>
  <c r="L5" i="2"/>
  <c r="L29" i="2"/>
  <c r="G39" i="2"/>
  <c r="Y5" i="2"/>
  <c r="AH21" i="2"/>
  <c r="Q5" i="2"/>
  <c r="AE39" i="2"/>
  <c r="AA5" i="2"/>
  <c r="S5" i="2"/>
  <c r="S24" i="2"/>
  <c r="W35" i="2"/>
  <c r="H21" i="2"/>
  <c r="T29" i="2"/>
  <c r="U5" i="2"/>
  <c r="G29" i="2"/>
  <c r="Q39" i="2"/>
  <c r="G21" i="2"/>
  <c r="AB21" i="2"/>
  <c r="AE5" i="2"/>
  <c r="W5" i="2"/>
  <c r="W24" i="2"/>
  <c r="O29" i="2"/>
  <c r="M34" i="2"/>
  <c r="AF29" i="2"/>
  <c r="AE29" i="2"/>
  <c r="F21" i="2"/>
  <c r="X29" i="2"/>
  <c r="T5" i="2"/>
  <c r="AC29" i="2"/>
  <c r="A39" i="2"/>
  <c r="AF21" i="2"/>
  <c r="I29" i="2"/>
  <c r="M5" i="2"/>
  <c r="A29" i="2"/>
  <c r="AK37" i="3" s="1"/>
  <c r="AB29" i="2"/>
  <c r="F13" i="2"/>
  <c r="J21" i="2"/>
  <c r="Q21" i="2"/>
  <c r="AG29" i="2"/>
  <c r="AD39" i="2"/>
  <c r="U21" i="2"/>
  <c r="W26" i="2"/>
  <c r="S29" i="2"/>
  <c r="S34" i="2"/>
  <c r="M29" i="2"/>
  <c r="F5" i="2"/>
  <c r="H5" i="2" s="1"/>
  <c r="P21" i="2"/>
  <c r="Y21" i="2"/>
  <c r="B5" i="2"/>
  <c r="AD29" i="2"/>
  <c r="AG5" i="2"/>
  <c r="F39" i="2"/>
  <c r="W29" i="2"/>
  <c r="AF5" i="2"/>
  <c r="T21" i="2"/>
  <c r="B29" i="2"/>
  <c r="B39" i="2"/>
  <c r="G5" i="2"/>
  <c r="H39" i="2"/>
  <c r="AC21" i="2"/>
  <c r="AH29" i="2"/>
  <c r="AC5" i="2"/>
  <c r="AA21" i="2"/>
  <c r="I21" i="2"/>
  <c r="O21" i="2" s="1"/>
  <c r="X21" i="2"/>
  <c r="F29" i="2"/>
  <c r="H29" i="2" s="1"/>
  <c r="AA29" i="2"/>
  <c r="J39" i="2"/>
  <c r="J5" i="2"/>
  <c r="L21" i="2"/>
  <c r="AG21" i="2"/>
  <c r="U29" i="2"/>
  <c r="AE21" i="2"/>
  <c r="S21" i="2"/>
  <c r="M27" i="2"/>
  <c r="B8" i="2"/>
  <c r="X30" i="2"/>
  <c r="F36" i="2"/>
  <c r="Q15" i="2"/>
  <c r="U36" i="2"/>
  <c r="AD15" i="2"/>
  <c r="AH36" i="2"/>
  <c r="AA36" i="2"/>
  <c r="A36" i="2"/>
  <c r="S17" i="2"/>
  <c r="R9" i="2"/>
  <c r="R23" i="2"/>
  <c r="F8" i="2"/>
  <c r="H8" i="2" s="1"/>
  <c r="J36" i="2"/>
  <c r="Q8" i="2"/>
  <c r="X15" i="2"/>
  <c r="L15" i="2"/>
  <c r="AD36" i="2"/>
  <c r="AE36" i="2"/>
  <c r="R17" i="2"/>
  <c r="AB8" i="2"/>
  <c r="J8" i="2"/>
  <c r="P36" i="2"/>
  <c r="Y8" i="2"/>
  <c r="P15" i="2"/>
  <c r="G15" i="2"/>
  <c r="AC15" i="2"/>
  <c r="AG22" i="2"/>
  <c r="AG36" i="2"/>
  <c r="AF36" i="2"/>
  <c r="O15" i="2"/>
  <c r="W22" i="2"/>
  <c r="R11" i="2"/>
  <c r="P8" i="2"/>
  <c r="T36" i="2"/>
  <c r="U22" i="2"/>
  <c r="J15" i="2"/>
  <c r="A15" i="2"/>
  <c r="AE23" i="3" s="1"/>
  <c r="AH15" i="2"/>
  <c r="G36" i="2"/>
  <c r="AB36" i="2"/>
  <c r="AE15" i="2"/>
  <c r="I15" i="2"/>
  <c r="R15" i="2" s="1"/>
  <c r="AA15" i="2"/>
  <c r="AB15" i="2"/>
  <c r="T8" i="2"/>
  <c r="X36" i="2"/>
  <c r="Q36" i="2"/>
  <c r="F15" i="2"/>
  <c r="H15" i="2" s="1"/>
  <c r="L36" i="2"/>
  <c r="L8" i="2"/>
  <c r="S15" i="2"/>
  <c r="X8" i="2"/>
  <c r="Y36" i="2"/>
  <c r="T15" i="2"/>
  <c r="U8" i="2"/>
  <c r="AA8" i="2"/>
  <c r="S8" i="2"/>
  <c r="W15" i="2"/>
  <c r="R7" i="2"/>
  <c r="R13" i="2"/>
  <c r="AF8" i="2"/>
  <c r="F22" i="2"/>
  <c r="B36" i="2"/>
  <c r="Y15" i="2"/>
  <c r="A17" i="2"/>
  <c r="AE25" i="3" s="1"/>
  <c r="G8" i="2"/>
  <c r="AD8" i="2"/>
  <c r="AF15" i="2"/>
  <c r="AE8" i="2"/>
  <c r="A21" i="2"/>
  <c r="AE29" i="3" s="1"/>
  <c r="W8" i="2"/>
  <c r="R21" i="2"/>
  <c r="S16" i="2"/>
  <c r="I23" i="2"/>
  <c r="W30" i="2"/>
  <c r="AH23" i="2"/>
  <c r="B10" i="2"/>
  <c r="Q16" i="2"/>
  <c r="L23" i="2"/>
  <c r="AH16" i="2"/>
  <c r="AE4" i="2"/>
  <c r="AF23" i="2"/>
  <c r="X16" i="2"/>
  <c r="F40" i="2"/>
  <c r="J23" i="2"/>
  <c r="I40" i="2"/>
  <c r="Y16" i="2"/>
  <c r="U23" i="2"/>
  <c r="W16" i="2"/>
  <c r="S23" i="2"/>
  <c r="AE10" i="2"/>
  <c r="Y10" i="2"/>
  <c r="AE16" i="2"/>
  <c r="AF16" i="2"/>
  <c r="F10" i="2"/>
  <c r="H10" i="2" s="1"/>
  <c r="B40" i="2"/>
  <c r="L40" i="2"/>
  <c r="U30" i="2"/>
  <c r="P23" i="2"/>
  <c r="Q4" i="2"/>
  <c r="Q23" i="2"/>
  <c r="AB41" i="2"/>
  <c r="W23" i="2"/>
  <c r="AB16" i="2"/>
  <c r="AA4" i="2"/>
  <c r="AA16" i="2"/>
  <c r="AE23" i="2"/>
  <c r="J10" i="2"/>
  <c r="Q40" i="2"/>
  <c r="B23" i="2"/>
  <c r="T23" i="2"/>
  <c r="AC41" i="2"/>
  <c r="AA41" i="2"/>
  <c r="S10" i="2"/>
  <c r="AD10" i="2"/>
  <c r="P10" i="2"/>
  <c r="B16" i="2"/>
  <c r="X40" i="2"/>
  <c r="U40" i="2"/>
  <c r="G10" i="2"/>
  <c r="X23" i="2"/>
  <c r="H41" i="2"/>
  <c r="G23" i="2"/>
  <c r="AB23" i="2"/>
  <c r="X4" i="2"/>
  <c r="AG23" i="2"/>
  <c r="AH41" i="2"/>
  <c r="S4" i="2"/>
  <c r="W10" i="2"/>
  <c r="M23" i="2"/>
  <c r="F23" i="2"/>
  <c r="H23" i="2" s="1"/>
  <c r="AB10" i="2"/>
  <c r="AF10" i="2"/>
  <c r="F16" i="2"/>
  <c r="H16" i="2" s="1"/>
  <c r="L10" i="2"/>
  <c r="T41" i="2"/>
  <c r="Y23" i="2"/>
  <c r="AC23" i="2"/>
  <c r="AG4" i="2"/>
  <c r="G41" i="2"/>
  <c r="AF30" i="2"/>
  <c r="A23" i="2"/>
  <c r="AK31" i="3" s="1"/>
  <c r="S36" i="2"/>
  <c r="M26" i="2"/>
  <c r="O23" i="2"/>
  <c r="G4" i="2"/>
  <c r="T16" i="2"/>
  <c r="T10" i="2"/>
  <c r="AA23" i="2"/>
  <c r="X10" i="2"/>
  <c r="J16" i="2"/>
  <c r="Q10" i="2"/>
  <c r="G16" i="2"/>
  <c r="AG10" i="2"/>
  <c r="AD23" i="2"/>
  <c r="V4" i="2"/>
  <c r="I25" i="2"/>
  <c r="R25" i="2" s="1"/>
  <c r="J13" i="2"/>
  <c r="T19" i="2"/>
  <c r="T31" i="2"/>
  <c r="L31" i="2"/>
  <c r="L25" i="2"/>
  <c r="AG13" i="2"/>
  <c r="F19" i="2"/>
  <c r="H19" i="2" s="1"/>
  <c r="W19" i="2"/>
  <c r="W25" i="2"/>
  <c r="W31" i="2"/>
  <c r="V20" i="2"/>
  <c r="P13" i="2"/>
  <c r="B25" i="2"/>
  <c r="B31" i="2"/>
  <c r="X19" i="2"/>
  <c r="J31" i="2"/>
  <c r="G31" i="2"/>
  <c r="Y25" i="2"/>
  <c r="L13" i="2"/>
  <c r="AH13" i="2"/>
  <c r="AB25" i="2"/>
  <c r="AA31" i="2"/>
  <c r="R3" i="2"/>
  <c r="T13" i="2"/>
  <c r="P31" i="2"/>
  <c r="G13" i="2"/>
  <c r="AD25" i="2"/>
  <c r="AB19" i="2"/>
  <c r="AF25" i="2"/>
  <c r="AE31" i="2"/>
  <c r="AA25" i="2"/>
  <c r="M13" i="2"/>
  <c r="AF13" i="2"/>
  <c r="X13" i="2"/>
  <c r="F25" i="2"/>
  <c r="H25" i="2" s="1"/>
  <c r="G19" i="2"/>
  <c r="AC25" i="2"/>
  <c r="AG19" i="2"/>
  <c r="AF19" i="2"/>
  <c r="AE25" i="2"/>
  <c r="M31" i="2"/>
  <c r="S31" i="2"/>
  <c r="M25" i="2"/>
  <c r="J25" i="2"/>
  <c r="Q13" i="2"/>
  <c r="L19" i="2"/>
  <c r="F31" i="2"/>
  <c r="H31" i="2" s="1"/>
  <c r="A5" i="2"/>
  <c r="AE13" i="3" s="1"/>
  <c r="AG25" i="2"/>
  <c r="AD31" i="2"/>
  <c r="AD19" i="2"/>
  <c r="M19" i="2"/>
  <c r="R5" i="2"/>
  <c r="B13" i="2"/>
  <c r="P25" i="2"/>
  <c r="Y13" i="2"/>
  <c r="Q19" i="2"/>
  <c r="Y31" i="2"/>
  <c r="Q25" i="2"/>
  <c r="U13" i="2"/>
  <c r="AH25" i="2"/>
  <c r="AG31" i="2"/>
  <c r="AH19" i="2"/>
  <c r="AA19" i="2"/>
  <c r="AA13" i="2"/>
  <c r="I13" i="2"/>
  <c r="A13" i="2" s="1"/>
  <c r="AE21" i="3" s="1"/>
  <c r="O25" i="2"/>
  <c r="O31" i="2"/>
  <c r="H13" i="2"/>
  <c r="T25" i="2"/>
  <c r="B19" i="2"/>
  <c r="J19" i="2"/>
  <c r="U19" i="2"/>
  <c r="U31" i="2"/>
  <c r="G25" i="2"/>
  <c r="AC13" i="2"/>
  <c r="AH31" i="2"/>
  <c r="AC19" i="2"/>
  <c r="AB31" i="2"/>
  <c r="AE19" i="2"/>
  <c r="AE13" i="2"/>
  <c r="S13" i="2"/>
  <c r="I19" i="2"/>
  <c r="R19" i="2" s="1"/>
  <c r="S25" i="2"/>
  <c r="I31" i="2"/>
  <c r="A31" i="2" s="1"/>
  <c r="AK39" i="3" s="1"/>
  <c r="AK11" i="3"/>
  <c r="AE11" i="3"/>
  <c r="W2" i="2"/>
  <c r="R33" i="20"/>
  <c r="C34" i="20" s="1"/>
  <c r="J14" i="2"/>
  <c r="G14" i="2"/>
  <c r="R28" i="2"/>
  <c r="M28" i="2"/>
  <c r="I28" i="2"/>
  <c r="A28" i="2" s="1"/>
  <c r="AK36" i="3" s="1"/>
  <c r="AC28" i="2"/>
  <c r="Q28" i="2"/>
  <c r="O28" i="2"/>
  <c r="AB28" i="2"/>
  <c r="AG28" i="2"/>
  <c r="R30" i="2"/>
  <c r="I30" i="2"/>
  <c r="A30" i="2" s="1"/>
  <c r="AK38" i="3" s="1"/>
  <c r="AC30" i="2"/>
  <c r="O30" i="2"/>
  <c r="AE30" i="2"/>
  <c r="AD30" i="2"/>
  <c r="Y14" i="2"/>
  <c r="G30" i="2"/>
  <c r="Y6" i="2"/>
  <c r="AD14" i="2"/>
  <c r="AH22" i="2"/>
  <c r="AB30" i="2"/>
  <c r="R12" i="2"/>
  <c r="I12" i="2"/>
  <c r="A12" i="2" s="1"/>
  <c r="AE20" i="3" s="1"/>
  <c r="AE12" i="2"/>
  <c r="AD12" i="2"/>
  <c r="Q12" i="2"/>
  <c r="O12" i="2"/>
  <c r="AA12" i="2"/>
  <c r="AB20" i="2"/>
  <c r="L4" i="2"/>
  <c r="J6" i="2"/>
  <c r="J20" i="2"/>
  <c r="J28" i="2"/>
  <c r="P4" i="2"/>
  <c r="L28" i="2"/>
  <c r="U20" i="2"/>
  <c r="AB6" i="2"/>
  <c r="AE28" i="2"/>
  <c r="AF89" i="2"/>
  <c r="AD89" i="2"/>
  <c r="I89" i="2"/>
  <c r="AE89" i="2"/>
  <c r="AA85" i="2"/>
  <c r="AD85" i="2"/>
  <c r="I85" i="2"/>
  <c r="G85" i="2"/>
  <c r="AB85" i="2"/>
  <c r="AF81" i="2"/>
  <c r="AG81" i="2"/>
  <c r="G81" i="2"/>
  <c r="AE81" i="2"/>
  <c r="AH81" i="2"/>
  <c r="A81" i="2"/>
  <c r="O77" i="2"/>
  <c r="AA77" i="2"/>
  <c r="AD77" i="2"/>
  <c r="Y77" i="2"/>
  <c r="AB77" i="2"/>
  <c r="G77" i="2"/>
  <c r="AC77" i="2"/>
  <c r="V73" i="2"/>
  <c r="AF73" i="2"/>
  <c r="AD73" i="2"/>
  <c r="L73" i="2"/>
  <c r="B73" i="2"/>
  <c r="P73" i="2"/>
  <c r="AE73" i="2"/>
  <c r="AA69" i="2"/>
  <c r="AD69" i="2"/>
  <c r="L69" i="2"/>
  <c r="B69" i="2"/>
  <c r="U69" i="2"/>
  <c r="P69" i="2"/>
  <c r="AB69" i="2"/>
  <c r="AF65" i="2"/>
  <c r="AH65" i="2"/>
  <c r="A65" i="2"/>
  <c r="T65" i="2"/>
  <c r="L65" i="2"/>
  <c r="B65" i="2"/>
  <c r="F65" i="2"/>
  <c r="AE65" i="2"/>
  <c r="AG65" i="2"/>
  <c r="O61" i="2"/>
  <c r="AA61" i="2"/>
  <c r="AG61" i="2"/>
  <c r="I61" i="2"/>
  <c r="G61" i="2"/>
  <c r="P61" i="2"/>
  <c r="AB61" i="2"/>
  <c r="AD61" i="2"/>
  <c r="AF57" i="2"/>
  <c r="AD57" i="2"/>
  <c r="I57" i="2"/>
  <c r="P57" i="2"/>
  <c r="U57" i="2"/>
  <c r="AE57" i="2"/>
  <c r="AA53" i="2"/>
  <c r="AC53" i="2"/>
  <c r="G53" i="2"/>
  <c r="H53" i="2"/>
  <c r="J53" i="2"/>
  <c r="AB53" i="2"/>
  <c r="AH53" i="2"/>
  <c r="I53" i="2"/>
  <c r="AF49" i="2"/>
  <c r="AH49" i="2"/>
  <c r="I49" i="2"/>
  <c r="Q49" i="2"/>
  <c r="J49" i="2"/>
  <c r="H49" i="2"/>
  <c r="AE49" i="2"/>
  <c r="AG49" i="2"/>
  <c r="A49" i="2"/>
  <c r="O45" i="2"/>
  <c r="AA45" i="2"/>
  <c r="AH45" i="2"/>
  <c r="I45" i="2"/>
  <c r="Y45" i="2"/>
  <c r="AB45" i="2"/>
  <c r="V41" i="2"/>
  <c r="AF41" i="2"/>
  <c r="AG41" i="2"/>
  <c r="L41" i="2"/>
  <c r="Y41" i="2"/>
  <c r="P41" i="2"/>
  <c r="AE41" i="2"/>
  <c r="AD41" i="2"/>
  <c r="AA37" i="2"/>
  <c r="AC37" i="2"/>
  <c r="U37" i="2"/>
  <c r="Q37" i="2"/>
  <c r="W12" i="2"/>
  <c r="W28" i="2"/>
  <c r="I2" i="2"/>
  <c r="V2" i="2" s="1"/>
  <c r="AC2" i="2"/>
  <c r="G2" i="2"/>
  <c r="I10" i="2"/>
  <c r="A10" i="2" s="1"/>
  <c r="AE18" i="3" s="1"/>
  <c r="AC10" i="2"/>
  <c r="O10" i="2"/>
  <c r="R18" i="2"/>
  <c r="S18" i="2"/>
  <c r="AH18" i="2"/>
  <c r="A18" i="2"/>
  <c r="AE26" i="3" s="1"/>
  <c r="O18" i="2"/>
  <c r="AG18" i="2"/>
  <c r="R26" i="2"/>
  <c r="I26" i="2"/>
  <c r="A26" i="2" s="1"/>
  <c r="AK34" i="3" s="1"/>
  <c r="AF26" i="2"/>
  <c r="AC26" i="2"/>
  <c r="AB26" i="2"/>
  <c r="O26" i="2"/>
  <c r="AD26" i="2"/>
  <c r="R34" i="2"/>
  <c r="I34" i="2"/>
  <c r="A34" i="2"/>
  <c r="AA34" i="2"/>
  <c r="AB34" i="2"/>
  <c r="AC34" i="2"/>
  <c r="O34" i="2"/>
  <c r="AF34" i="2"/>
  <c r="AD34" i="2"/>
  <c r="I6" i="2"/>
  <c r="A6" i="2" s="1"/>
  <c r="AE14" i="3" s="1"/>
  <c r="AA6" i="2"/>
  <c r="AF6" i="2"/>
  <c r="AC6" i="2"/>
  <c r="O6" i="2"/>
  <c r="I14" i="2"/>
  <c r="R14" i="2" s="1"/>
  <c r="AC14" i="2"/>
  <c r="O14" i="2"/>
  <c r="AE14" i="2"/>
  <c r="AH14" i="2"/>
  <c r="I22" i="2"/>
  <c r="A22" i="2" s="1"/>
  <c r="AK30" i="3" s="1"/>
  <c r="AE22" i="2"/>
  <c r="AC22" i="2"/>
  <c r="AB22" i="2"/>
  <c r="AD22" i="2"/>
  <c r="AB14" i="2"/>
  <c r="F6" i="2"/>
  <c r="H6" i="2" s="1"/>
  <c r="J22" i="2"/>
  <c r="J30" i="2"/>
  <c r="L6" i="2"/>
  <c r="G22" i="2"/>
  <c r="Y22" i="2"/>
  <c r="Y30" i="2"/>
  <c r="AD6" i="2"/>
  <c r="AA30" i="2"/>
  <c r="I4" i="2"/>
  <c r="R4" i="2" s="1"/>
  <c r="AH4" i="2"/>
  <c r="B4" i="2"/>
  <c r="J4" i="2"/>
  <c r="R20" i="2"/>
  <c r="I20" i="2"/>
  <c r="A20" i="2" s="1"/>
  <c r="AE28" i="3" s="1"/>
  <c r="AH20" i="2"/>
  <c r="G20" i="2"/>
  <c r="O20" i="2"/>
  <c r="AD20" i="2"/>
  <c r="AA22" i="2"/>
  <c r="AF4" i="2"/>
  <c r="AE20" i="2"/>
  <c r="F4" i="2"/>
  <c r="H4" i="2" s="1"/>
  <c r="J12" i="2"/>
  <c r="P14" i="2"/>
  <c r="B22" i="2"/>
  <c r="P22" i="2"/>
  <c r="B30" i="2"/>
  <c r="P30" i="2"/>
  <c r="Q6" i="2"/>
  <c r="L14" i="2"/>
  <c r="L30" i="2"/>
  <c r="Y4" i="2"/>
  <c r="G12" i="2"/>
  <c r="T4" i="2"/>
  <c r="A14" i="2"/>
  <c r="AE22" i="3" s="1"/>
  <c r="AD4" i="2"/>
  <c r="AH12" i="2"/>
  <c r="AG30" i="2"/>
  <c r="AB4" i="2"/>
  <c r="AF12" i="2"/>
  <c r="AB12" i="2"/>
  <c r="AA20" i="2"/>
  <c r="B6" i="2"/>
  <c r="P6" i="2"/>
  <c r="B12" i="2"/>
  <c r="P12" i="2"/>
  <c r="H14" i="2"/>
  <c r="T14" i="2"/>
  <c r="B20" i="2"/>
  <c r="P20" i="2"/>
  <c r="H22" i="2"/>
  <c r="T22" i="2"/>
  <c r="B28" i="2"/>
  <c r="P28" i="2"/>
  <c r="H30" i="2"/>
  <c r="T30" i="2"/>
  <c r="U6" i="2"/>
  <c r="Q14" i="2"/>
  <c r="Q22" i="2"/>
  <c r="Q30" i="2"/>
  <c r="H77" i="2"/>
  <c r="X77" i="2"/>
  <c r="H81" i="2"/>
  <c r="X81" i="2"/>
  <c r="H85" i="2"/>
  <c r="X85" i="2"/>
  <c r="H89" i="2"/>
  <c r="X89" i="2"/>
  <c r="X6" i="2"/>
  <c r="X53" i="2"/>
  <c r="J61" i="2"/>
  <c r="T69" i="2"/>
  <c r="Y89" i="2"/>
  <c r="Y85" i="2"/>
  <c r="U4" i="2"/>
  <c r="Y57" i="2"/>
  <c r="Y65" i="2"/>
  <c r="U85" i="2"/>
  <c r="P49" i="2"/>
  <c r="F49" i="2"/>
  <c r="G49" i="2"/>
  <c r="Q73" i="2"/>
  <c r="X57" i="2"/>
  <c r="U12" i="2"/>
  <c r="I81" i="2"/>
  <c r="Y28" i="2"/>
  <c r="X41" i="2"/>
  <c r="Q77" i="2"/>
  <c r="Y61" i="2"/>
  <c r="Q41" i="2"/>
  <c r="I69" i="2"/>
  <c r="L53" i="2"/>
  <c r="I41" i="2"/>
  <c r="Y69" i="2"/>
  <c r="L61" i="2"/>
  <c r="T57" i="2"/>
  <c r="AH6" i="2"/>
  <c r="A37" i="2"/>
  <c r="I37" i="2"/>
  <c r="A45" i="2"/>
  <c r="L45" i="2"/>
  <c r="A57" i="2"/>
  <c r="F57" i="2"/>
  <c r="A69" i="2"/>
  <c r="AG85" i="2"/>
  <c r="AC89" i="2"/>
  <c r="AC4" i="2"/>
  <c r="AG73" i="2"/>
  <c r="AG12" i="2"/>
  <c r="AD65" i="2"/>
  <c r="AH77" i="2"/>
  <c r="AH30" i="2"/>
  <c r="A61" i="2"/>
  <c r="A41" i="2"/>
  <c r="AF22" i="2"/>
  <c r="AB37" i="2"/>
  <c r="AF53" i="2"/>
  <c r="AF69" i="2"/>
  <c r="AF85" i="2"/>
  <c r="AA49" i="2"/>
  <c r="AA65" i="2"/>
  <c r="AA81" i="2"/>
  <c r="AA14" i="2"/>
  <c r="AE88" i="2"/>
  <c r="AH88" i="2"/>
  <c r="A84" i="2"/>
  <c r="I84" i="2"/>
  <c r="AE80" i="2"/>
  <c r="AD80" i="2"/>
  <c r="U80" i="2"/>
  <c r="A76" i="2"/>
  <c r="G76" i="2"/>
  <c r="AF76" i="2"/>
  <c r="AG76" i="2"/>
  <c r="A72" i="2"/>
  <c r="G72" i="2"/>
  <c r="Y72" i="2"/>
  <c r="AF68" i="2"/>
  <c r="U68" i="2"/>
  <c r="A64" i="2"/>
  <c r="Q64" i="2"/>
  <c r="AF60" i="2"/>
  <c r="A60" i="2"/>
  <c r="L60" i="2"/>
  <c r="I52" i="2"/>
  <c r="AF52" i="2"/>
  <c r="AG48" i="2"/>
  <c r="AD48" i="2"/>
  <c r="AF44" i="2"/>
  <c r="AE44" i="2"/>
  <c r="AG44" i="2"/>
  <c r="AC44" i="2"/>
  <c r="AH40" i="2"/>
  <c r="AE40" i="2"/>
  <c r="S6" i="2"/>
  <c r="S14" i="2"/>
  <c r="S22" i="2"/>
  <c r="S30" i="2"/>
  <c r="M30" i="2"/>
  <c r="V6" i="2"/>
  <c r="I8" i="2"/>
  <c r="A8" i="2" s="1"/>
  <c r="AE16" i="3" s="1"/>
  <c r="AG8" i="2"/>
  <c r="O8" i="2"/>
  <c r="AH8" i="2"/>
  <c r="V14" i="2"/>
  <c r="I16" i="2"/>
  <c r="A16" i="2" s="1"/>
  <c r="AE24" i="3" s="1"/>
  <c r="AD16" i="2"/>
  <c r="L16" i="2"/>
  <c r="AG16" i="2"/>
  <c r="V22" i="2"/>
  <c r="M24" i="2"/>
  <c r="I24" i="2"/>
  <c r="A24" i="2" s="1"/>
  <c r="AK32" i="3" s="1"/>
  <c r="AH24" i="2"/>
  <c r="AG24" i="2"/>
  <c r="V30" i="2"/>
  <c r="R32" i="2"/>
  <c r="M32" i="2"/>
  <c r="I32" i="2"/>
  <c r="A32" i="2" s="1"/>
  <c r="AK40" i="3" s="1"/>
  <c r="AE32" i="2"/>
  <c r="AB32" i="2"/>
  <c r="AD32" i="2"/>
  <c r="Q32" i="2"/>
  <c r="O32" i="2"/>
  <c r="AA32" i="2"/>
  <c r="AC32" i="2"/>
  <c r="O36" i="2"/>
  <c r="M7" i="2"/>
  <c r="M15" i="2"/>
  <c r="V3" i="2"/>
  <c r="V5" i="2"/>
  <c r="V7" i="2"/>
  <c r="V9" i="2"/>
  <c r="V11" i="2"/>
  <c r="V13" i="2"/>
  <c r="V15" i="2"/>
  <c r="V17" i="2"/>
  <c r="V21" i="2"/>
  <c r="V23" i="2"/>
  <c r="V25" i="2"/>
  <c r="V27" i="2"/>
  <c r="V29" i="2"/>
  <c r="V31" i="2"/>
  <c r="V33" i="2"/>
  <c r="V35" i="2"/>
  <c r="D51" i="20"/>
  <c r="D165" i="20"/>
  <c r="D89" i="20"/>
  <c r="U80" i="20"/>
  <c r="D127" i="20"/>
  <c r="U194" i="20"/>
  <c r="AF91" i="2"/>
  <c r="AC91" i="2"/>
  <c r="AF83" i="2"/>
  <c r="AH83" i="2"/>
  <c r="W71" i="2"/>
  <c r="AA71" i="2"/>
  <c r="AF59" i="2"/>
  <c r="AD59" i="2"/>
  <c r="AA47" i="2"/>
  <c r="AB47" i="2"/>
  <c r="AG47" i="2"/>
  <c r="W87" i="2"/>
  <c r="AA87" i="2"/>
  <c r="F87" i="2"/>
  <c r="AG87" i="2"/>
  <c r="AA79" i="2"/>
  <c r="J79" i="2"/>
  <c r="AG79" i="2"/>
  <c r="AF67" i="2"/>
  <c r="AC67" i="2"/>
  <c r="A67" i="2"/>
  <c r="W55" i="2"/>
  <c r="AA55" i="2"/>
  <c r="AH55" i="2"/>
  <c r="A55" i="2"/>
  <c r="H43" i="2"/>
  <c r="T43" i="2"/>
  <c r="J51" i="2"/>
  <c r="J55" i="2"/>
  <c r="J59" i="2"/>
  <c r="J63" i="2"/>
  <c r="J67" i="2"/>
  <c r="J71" i="2"/>
  <c r="Y43" i="2"/>
  <c r="P39" i="2"/>
  <c r="P47" i="2"/>
  <c r="Q51" i="2"/>
  <c r="Q67" i="2"/>
  <c r="T75" i="2"/>
  <c r="T83" i="2"/>
  <c r="T91" i="2"/>
  <c r="I79" i="2"/>
  <c r="L55" i="2"/>
  <c r="H79" i="2"/>
  <c r="Q79" i="2"/>
  <c r="Y71" i="2"/>
  <c r="T79" i="2"/>
  <c r="L63" i="2"/>
  <c r="U87" i="2"/>
  <c r="U39" i="2"/>
  <c r="G40" i="2"/>
  <c r="G63" i="2"/>
  <c r="I76" i="2"/>
  <c r="U84" i="2"/>
  <c r="G71" i="2"/>
  <c r="L39" i="2"/>
  <c r="I39" i="2"/>
  <c r="U51" i="2"/>
  <c r="Y75" i="2"/>
  <c r="G91" i="2"/>
  <c r="B91" i="2"/>
  <c r="Q91" i="2"/>
  <c r="L84" i="2"/>
  <c r="U75" i="2"/>
  <c r="I48" i="2"/>
  <c r="AD60" i="2"/>
  <c r="Q63" i="2"/>
  <c r="AD71" i="2"/>
  <c r="A75" i="2"/>
  <c r="AG75" i="2"/>
  <c r="A43" i="2"/>
  <c r="AD43" i="2"/>
  <c r="AG56" i="2"/>
  <c r="AD67" i="2"/>
  <c r="A87" i="2"/>
  <c r="AG91" i="2"/>
  <c r="A47" i="2"/>
  <c r="AC47" i="2"/>
  <c r="AC51" i="2"/>
  <c r="A59" i="2"/>
  <c r="L59" i="2"/>
  <c r="AD55" i="2"/>
  <c r="AD79" i="2"/>
  <c r="AD83" i="2"/>
  <c r="AC40" i="2"/>
  <c r="AH63" i="2"/>
  <c r="AH68" i="2"/>
  <c r="AF43" i="2"/>
  <c r="AB55" i="2"/>
  <c r="AF63" i="2"/>
  <c r="AB75" i="2"/>
  <c r="AB87" i="2"/>
  <c r="AB40" i="2"/>
  <c r="AA43" i="2"/>
  <c r="AA75" i="2"/>
  <c r="AE83" i="2"/>
  <c r="AE52" i="2"/>
  <c r="AE72" i="2"/>
  <c r="AA63" i="2"/>
  <c r="AC63" i="2"/>
  <c r="A63" i="2"/>
  <c r="AF51" i="2"/>
  <c r="AG51" i="2"/>
  <c r="A51" i="2"/>
  <c r="W39" i="2"/>
  <c r="AA39" i="2"/>
  <c r="AB39" i="2"/>
  <c r="AC39" i="2"/>
  <c r="F43" i="2"/>
  <c r="X43" i="2"/>
  <c r="B51" i="2"/>
  <c r="P51" i="2"/>
  <c r="B55" i="2"/>
  <c r="P55" i="2"/>
  <c r="X59" i="2"/>
  <c r="H59" i="2"/>
  <c r="X63" i="2"/>
  <c r="H63" i="2"/>
  <c r="X67" i="2"/>
  <c r="H67" i="2"/>
  <c r="X71" i="2"/>
  <c r="H71" i="2"/>
  <c r="B75" i="2"/>
  <c r="T39" i="2"/>
  <c r="T47" i="2"/>
  <c r="Y51" i="2"/>
  <c r="Y67" i="2"/>
  <c r="X75" i="2"/>
  <c r="F83" i="2"/>
  <c r="X83" i="2"/>
  <c r="F91" i="2"/>
  <c r="X91" i="2"/>
  <c r="U71" i="2"/>
  <c r="G55" i="2"/>
  <c r="F79" i="2"/>
  <c r="I55" i="2"/>
  <c r="B79" i="2"/>
  <c r="L79" i="2"/>
  <c r="I63" i="2"/>
  <c r="H87" i="2"/>
  <c r="Q87" i="2"/>
  <c r="H47" i="2"/>
  <c r="U67" i="2"/>
  <c r="L43" i="2"/>
  <c r="U59" i="2"/>
  <c r="J87" i="2"/>
  <c r="Y39" i="2"/>
  <c r="B83" i="2"/>
  <c r="Y91" i="2"/>
  <c r="L91" i="2"/>
  <c r="B47" i="2"/>
  <c r="Y83" i="2"/>
  <c r="AG71" i="2"/>
  <c r="AH75" i="2"/>
  <c r="F75" i="2"/>
  <c r="I43" i="2"/>
  <c r="AG43" i="2"/>
  <c r="AH67" i="2"/>
  <c r="AD87" i="2"/>
  <c r="A91" i="2"/>
  <c r="I47" i="2"/>
  <c r="I51" i="2"/>
  <c r="AH59" i="2"/>
  <c r="AH39" i="2"/>
  <c r="AG55" i="2"/>
  <c r="AD72" i="2"/>
  <c r="AH79" i="2"/>
  <c r="AG83" i="2"/>
  <c r="I44" i="2"/>
  <c r="AD63" i="2"/>
  <c r="AF47" i="2"/>
  <c r="AF55" i="2"/>
  <c r="AB67" i="2"/>
  <c r="AB79" i="2"/>
  <c r="AF87" i="2"/>
  <c r="AE55" i="2"/>
  <c r="AA67" i="2"/>
  <c r="AE75" i="2"/>
  <c r="AE87" i="2"/>
  <c r="AG63" i="2"/>
  <c r="AF39" i="2"/>
  <c r="Q47" i="2"/>
  <c r="AB59" i="2"/>
  <c r="AB71" i="2"/>
  <c r="AF79" i="2"/>
  <c r="AB91" i="2"/>
  <c r="AE47" i="2"/>
  <c r="AA59" i="2"/>
  <c r="AE67" i="2"/>
  <c r="AE79" i="2"/>
  <c r="AA91" i="2"/>
  <c r="AF84" i="2"/>
  <c r="AG84" i="2"/>
  <c r="AE64" i="2"/>
  <c r="AF64" i="2"/>
  <c r="AD64" i="2"/>
  <c r="AE48" i="2"/>
  <c r="AB48" i="2"/>
  <c r="M4" i="2"/>
  <c r="M8" i="2"/>
  <c r="M12" i="2"/>
  <c r="M16" i="2"/>
  <c r="M20" i="2"/>
  <c r="Z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M2" i="2"/>
  <c r="M6" i="2"/>
  <c r="M10" i="2"/>
  <c r="M14" i="2"/>
  <c r="M18" i="2"/>
  <c r="M22" i="2"/>
  <c r="D46" i="20"/>
  <c r="D198" i="20"/>
  <c r="D84" i="20"/>
  <c r="D122" i="20"/>
  <c r="V90" i="2"/>
  <c r="M90" i="2"/>
  <c r="R90" i="2"/>
  <c r="W90" i="2"/>
  <c r="O90" i="2"/>
  <c r="Z90" i="2"/>
  <c r="S90" i="2"/>
  <c r="AE90" i="2"/>
  <c r="AF90" i="2"/>
  <c r="AD90" i="2"/>
  <c r="AG90" i="2"/>
  <c r="A90" i="2"/>
  <c r="V88" i="2"/>
  <c r="Z88" i="2"/>
  <c r="W88" i="2"/>
  <c r="O88" i="2"/>
  <c r="R88" i="2"/>
  <c r="M88" i="2"/>
  <c r="S88" i="2"/>
  <c r="AA88" i="2"/>
  <c r="AB88" i="2"/>
  <c r="AC88" i="2"/>
  <c r="AD88" i="2"/>
  <c r="V86" i="2"/>
  <c r="R86" i="2"/>
  <c r="W86" i="2"/>
  <c r="O86" i="2"/>
  <c r="Z86" i="2"/>
  <c r="M86" i="2"/>
  <c r="S86" i="2"/>
  <c r="AE86" i="2"/>
  <c r="AF86" i="2"/>
  <c r="AH86" i="2"/>
  <c r="AC86" i="2"/>
  <c r="V84" i="2"/>
  <c r="Z84" i="2"/>
  <c r="W84" i="2"/>
  <c r="O84" i="2"/>
  <c r="M84" i="2"/>
  <c r="S84" i="2"/>
  <c r="AA84" i="2"/>
  <c r="AB84" i="2"/>
  <c r="AH84" i="2"/>
  <c r="AC84" i="2"/>
  <c r="R84" i="2"/>
  <c r="V82" i="2"/>
  <c r="R82" i="2"/>
  <c r="W82" i="2"/>
  <c r="O82" i="2"/>
  <c r="Z82" i="2"/>
  <c r="AE82" i="2"/>
  <c r="AF82" i="2"/>
  <c r="AG82" i="2"/>
  <c r="AC82" i="2"/>
  <c r="M82" i="2"/>
  <c r="S82" i="2"/>
  <c r="V80" i="2"/>
  <c r="Z80" i="2"/>
  <c r="W80" i="2"/>
  <c r="O80" i="2"/>
  <c r="R80" i="2"/>
  <c r="M80" i="2"/>
  <c r="S80" i="2"/>
  <c r="AA80" i="2"/>
  <c r="AB80" i="2"/>
  <c r="G80" i="2"/>
  <c r="AH80" i="2"/>
  <c r="AC80" i="2"/>
  <c r="V78" i="2"/>
  <c r="R78" i="2"/>
  <c r="W78" i="2"/>
  <c r="O78" i="2"/>
  <c r="M78" i="2"/>
  <c r="S78" i="2"/>
  <c r="Z78" i="2"/>
  <c r="AE78" i="2"/>
  <c r="AF78" i="2"/>
  <c r="AD78" i="2"/>
  <c r="AC78" i="2"/>
  <c r="A78" i="2"/>
  <c r="V76" i="2"/>
  <c r="Z76" i="2"/>
  <c r="W76" i="2"/>
  <c r="O76" i="2"/>
  <c r="M76" i="2"/>
  <c r="S76" i="2"/>
  <c r="R76" i="2"/>
  <c r="AA76" i="2"/>
  <c r="AB76" i="2"/>
  <c r="AD76" i="2"/>
  <c r="AC76" i="2"/>
  <c r="V74" i="2"/>
  <c r="R74" i="2"/>
  <c r="W74" i="2"/>
  <c r="O74" i="2"/>
  <c r="Z74" i="2"/>
  <c r="M74" i="2"/>
  <c r="S74" i="2"/>
  <c r="AE74" i="2"/>
  <c r="AF74" i="2"/>
  <c r="AH74" i="2"/>
  <c r="AG74" i="2"/>
  <c r="AG78" i="2"/>
  <c r="A82" i="2"/>
  <c r="AD82" i="2"/>
  <c r="A80" i="2"/>
  <c r="AG80" i="2"/>
  <c r="AD84" i="2"/>
  <c r="AG86" i="2"/>
  <c r="AH90" i="2"/>
  <c r="I90" i="2"/>
  <c r="AH76" i="2"/>
  <c r="A74" i="2"/>
  <c r="AD74" i="2"/>
  <c r="A88" i="2"/>
  <c r="AG88" i="2"/>
  <c r="AB74" i="2"/>
  <c r="AB82" i="2"/>
  <c r="AB90" i="2"/>
  <c r="AF80" i="2"/>
  <c r="AF88" i="2"/>
  <c r="AE76" i="2"/>
  <c r="AE84" i="2"/>
  <c r="AA74" i="2"/>
  <c r="AA82" i="2"/>
  <c r="AA90" i="2"/>
  <c r="V72" i="2"/>
  <c r="Z72" i="2"/>
  <c r="W72" i="2"/>
  <c r="O72" i="2"/>
  <c r="R72" i="2"/>
  <c r="M72" i="2"/>
  <c r="S72" i="2"/>
  <c r="V70" i="2"/>
  <c r="R70" i="2"/>
  <c r="W70" i="2"/>
  <c r="O70" i="2"/>
  <c r="Z70" i="2"/>
  <c r="M70" i="2"/>
  <c r="S70" i="2"/>
  <c r="V68" i="2"/>
  <c r="Z68" i="2"/>
  <c r="W68" i="2"/>
  <c r="O68" i="2"/>
  <c r="M68" i="2"/>
  <c r="S68" i="2"/>
  <c r="V66" i="2"/>
  <c r="R66" i="2"/>
  <c r="W66" i="2"/>
  <c r="O66" i="2"/>
  <c r="Z66" i="2"/>
  <c r="V64" i="2"/>
  <c r="Z64" i="2"/>
  <c r="W64" i="2"/>
  <c r="O64" i="2"/>
  <c r="R64" i="2"/>
  <c r="M64" i="2"/>
  <c r="S64" i="2"/>
  <c r="V62" i="2"/>
  <c r="R62" i="2"/>
  <c r="W62" i="2"/>
  <c r="O62" i="2"/>
  <c r="M62" i="2"/>
  <c r="S62" i="2"/>
  <c r="V60" i="2"/>
  <c r="Z60" i="2"/>
  <c r="W60" i="2"/>
  <c r="O60" i="2"/>
  <c r="M60" i="2"/>
  <c r="S60" i="2"/>
  <c r="R60" i="2"/>
  <c r="V58" i="2"/>
  <c r="R58" i="2"/>
  <c r="W58" i="2"/>
  <c r="O58" i="2"/>
  <c r="Z58" i="2"/>
  <c r="V56" i="2"/>
  <c r="Z56" i="2"/>
  <c r="W56" i="2"/>
  <c r="O56" i="2"/>
  <c r="R56" i="2"/>
  <c r="M56" i="2"/>
  <c r="S56" i="2"/>
  <c r="V54" i="2"/>
  <c r="R54" i="2"/>
  <c r="W54" i="2"/>
  <c r="O54" i="2"/>
  <c r="Z54" i="2"/>
  <c r="M54" i="2"/>
  <c r="S54" i="2"/>
  <c r="V52" i="2"/>
  <c r="Z52" i="2"/>
  <c r="W52" i="2"/>
  <c r="O52" i="2"/>
  <c r="M52" i="2"/>
  <c r="S52" i="2"/>
  <c r="V50" i="2"/>
  <c r="R50" i="2"/>
  <c r="W50" i="2"/>
  <c r="O50" i="2"/>
  <c r="Z50" i="2"/>
  <c r="V48" i="2"/>
  <c r="Z48" i="2"/>
  <c r="W48" i="2"/>
  <c r="O48" i="2"/>
  <c r="R48" i="2"/>
  <c r="M48" i="2"/>
  <c r="S48" i="2"/>
  <c r="V46" i="2"/>
  <c r="R46" i="2"/>
  <c r="W46" i="2"/>
  <c r="O46" i="2"/>
  <c r="M46" i="2"/>
  <c r="S46" i="2"/>
  <c r="V44" i="2"/>
  <c r="Z44" i="2"/>
  <c r="W44" i="2"/>
  <c r="O44" i="2"/>
  <c r="M44" i="2"/>
  <c r="S44" i="2"/>
  <c r="R44" i="2"/>
  <c r="V42" i="2"/>
  <c r="R42" i="2"/>
  <c r="W42" i="2"/>
  <c r="O42" i="2"/>
  <c r="Z42" i="2"/>
  <c r="V40" i="2"/>
  <c r="Z40" i="2"/>
  <c r="W40" i="2"/>
  <c r="O40" i="2"/>
  <c r="R40" i="2"/>
  <c r="M40" i="2"/>
  <c r="S40" i="2"/>
  <c r="V38" i="2"/>
  <c r="R38" i="2"/>
  <c r="W38" i="2"/>
  <c r="O38" i="2"/>
  <c r="Z38" i="2"/>
  <c r="M38" i="2"/>
  <c r="S38" i="2"/>
  <c r="S50" i="2"/>
  <c r="S66" i="2"/>
  <c r="M50" i="2"/>
  <c r="M66" i="2"/>
  <c r="R52" i="2"/>
  <c r="Z62" i="2"/>
  <c r="I50" i="2"/>
  <c r="AC50" i="2"/>
  <c r="AD50" i="2"/>
  <c r="AH56" i="2"/>
  <c r="AD56" i="2"/>
  <c r="A62" i="2"/>
  <c r="AG62" i="2"/>
  <c r="AD62" i="2"/>
  <c r="A54" i="2"/>
  <c r="AC54" i="2"/>
  <c r="AH54" i="2"/>
  <c r="L54" i="2"/>
  <c r="A52" i="2"/>
  <c r="AD52" i="2"/>
  <c r="AH52" i="2"/>
  <c r="AC64" i="2"/>
  <c r="AH64" i="2"/>
  <c r="I64" i="2"/>
  <c r="AH66" i="2"/>
  <c r="AG66" i="2"/>
  <c r="Q66" i="2"/>
  <c r="AC70" i="2"/>
  <c r="AG70" i="2"/>
  <c r="L70" i="2"/>
  <c r="AC72" i="2"/>
  <c r="AH72" i="2"/>
  <c r="A40" i="2"/>
  <c r="AD40" i="2"/>
  <c r="AG40" i="2"/>
  <c r="I46" i="2"/>
  <c r="AG46" i="2"/>
  <c r="AD46" i="2"/>
  <c r="AH58" i="2"/>
  <c r="AG58" i="2"/>
  <c r="Q58" i="2"/>
  <c r="A44" i="2"/>
  <c r="AH44" i="2"/>
  <c r="AD44" i="2"/>
  <c r="G44" i="2"/>
  <c r="A68" i="2"/>
  <c r="AC68" i="2"/>
  <c r="AG68" i="2"/>
  <c r="AB38" i="2"/>
  <c r="AB42" i="2"/>
  <c r="AF46" i="2"/>
  <c r="AF50" i="2"/>
  <c r="AF54" i="2"/>
  <c r="AF58" i="2"/>
  <c r="AF62" i="2"/>
  <c r="AF66" i="2"/>
  <c r="AF70" i="2"/>
  <c r="AF40" i="2"/>
  <c r="AB44" i="2"/>
  <c r="AF48" i="2"/>
  <c r="AB52" i="2"/>
  <c r="AB56" i="2"/>
  <c r="AB60" i="2"/>
  <c r="AB64" i="2"/>
  <c r="AB68" i="2"/>
  <c r="AB72" i="2"/>
  <c r="AA40" i="2"/>
  <c r="AA44" i="2"/>
  <c r="AA48" i="2"/>
  <c r="AA52" i="2"/>
  <c r="AA56" i="2"/>
  <c r="AA60" i="2"/>
  <c r="AA64" i="2"/>
  <c r="AA68" i="2"/>
  <c r="AA72" i="2"/>
  <c r="AE38" i="2"/>
  <c r="AE42" i="2"/>
  <c r="AE46" i="2"/>
  <c r="AE50" i="2"/>
  <c r="AE54" i="2"/>
  <c r="AE58" i="2"/>
  <c r="AE62" i="2"/>
  <c r="AE66" i="2"/>
  <c r="AE70" i="2"/>
  <c r="Z91" i="2"/>
  <c r="R91" i="2"/>
  <c r="V91" i="2"/>
  <c r="S91" i="2"/>
  <c r="O91" i="2"/>
  <c r="W91" i="2"/>
  <c r="Z89" i="2"/>
  <c r="R89" i="2"/>
  <c r="M89" i="2"/>
  <c r="S89" i="2"/>
  <c r="W89" i="2"/>
  <c r="O89" i="2"/>
  <c r="Z87" i="2"/>
  <c r="R87" i="2"/>
  <c r="V87" i="2"/>
  <c r="M87" i="2"/>
  <c r="S87" i="2"/>
  <c r="O87" i="2"/>
  <c r="Z85" i="2"/>
  <c r="R85" i="2"/>
  <c r="M85" i="2"/>
  <c r="S85" i="2"/>
  <c r="V85" i="2"/>
  <c r="W85" i="2"/>
  <c r="Z83" i="2"/>
  <c r="R83" i="2"/>
  <c r="V83" i="2"/>
  <c r="M83" i="2"/>
  <c r="S83" i="2"/>
  <c r="O83" i="2"/>
  <c r="W83" i="2"/>
  <c r="Z81" i="2"/>
  <c r="R81" i="2"/>
  <c r="M81" i="2"/>
  <c r="S81" i="2"/>
  <c r="W81" i="2"/>
  <c r="V81" i="2"/>
  <c r="O81" i="2"/>
  <c r="Z79" i="2"/>
  <c r="R79" i="2"/>
  <c r="V79" i="2"/>
  <c r="M79" i="2"/>
  <c r="S79" i="2"/>
  <c r="O79" i="2"/>
  <c r="Z77" i="2"/>
  <c r="R77" i="2"/>
  <c r="M77" i="2"/>
  <c r="S77" i="2"/>
  <c r="V77" i="2"/>
  <c r="W77" i="2"/>
  <c r="Z75" i="2"/>
  <c r="R75" i="2"/>
  <c r="V75" i="2"/>
  <c r="M75" i="2"/>
  <c r="S75" i="2"/>
  <c r="O75" i="2"/>
  <c r="W75" i="2"/>
  <c r="Z73" i="2"/>
  <c r="R73" i="2"/>
  <c r="M73" i="2"/>
  <c r="S73" i="2"/>
  <c r="W73" i="2"/>
  <c r="O73" i="2"/>
  <c r="Z71" i="2"/>
  <c r="R71" i="2"/>
  <c r="V71" i="2"/>
  <c r="M71" i="2"/>
  <c r="S71" i="2"/>
  <c r="O71" i="2"/>
  <c r="Z69" i="2"/>
  <c r="R69" i="2"/>
  <c r="M69" i="2"/>
  <c r="S69" i="2"/>
  <c r="V69" i="2"/>
  <c r="W69" i="2"/>
  <c r="Z67" i="2"/>
  <c r="R67" i="2"/>
  <c r="V67" i="2"/>
  <c r="M67" i="2"/>
  <c r="S67" i="2"/>
  <c r="O67" i="2"/>
  <c r="W67" i="2"/>
  <c r="Z65" i="2"/>
  <c r="R65" i="2"/>
  <c r="M65" i="2"/>
  <c r="S65" i="2"/>
  <c r="W65" i="2"/>
  <c r="V65" i="2"/>
  <c r="O65" i="2"/>
  <c r="Z63" i="2"/>
  <c r="R63" i="2"/>
  <c r="V63" i="2"/>
  <c r="M63" i="2"/>
  <c r="S63" i="2"/>
  <c r="O63" i="2"/>
  <c r="Z61" i="2"/>
  <c r="R61" i="2"/>
  <c r="M61" i="2"/>
  <c r="S61" i="2"/>
  <c r="V61" i="2"/>
  <c r="W61" i="2"/>
  <c r="Z59" i="2"/>
  <c r="R59" i="2"/>
  <c r="V59" i="2"/>
  <c r="M59" i="2"/>
  <c r="S59" i="2"/>
  <c r="O59" i="2"/>
  <c r="W59" i="2"/>
  <c r="Z57" i="2"/>
  <c r="R57" i="2"/>
  <c r="M57" i="2"/>
  <c r="S57" i="2"/>
  <c r="W57" i="2"/>
  <c r="O57" i="2"/>
  <c r="Z55" i="2"/>
  <c r="R55" i="2"/>
  <c r="V55" i="2"/>
  <c r="M55" i="2"/>
  <c r="S55" i="2"/>
  <c r="O55" i="2"/>
  <c r="Z53" i="2"/>
  <c r="R53" i="2"/>
  <c r="M53" i="2"/>
  <c r="S53" i="2"/>
  <c r="V53" i="2"/>
  <c r="W53" i="2"/>
  <c r="Z51" i="2"/>
  <c r="R51" i="2"/>
  <c r="V51" i="2"/>
  <c r="M51" i="2"/>
  <c r="S51" i="2"/>
  <c r="O51" i="2"/>
  <c r="W51" i="2"/>
  <c r="Z49" i="2"/>
  <c r="R49" i="2"/>
  <c r="M49" i="2"/>
  <c r="S49" i="2"/>
  <c r="W49" i="2"/>
  <c r="V49" i="2"/>
  <c r="O49" i="2"/>
  <c r="Z47" i="2"/>
  <c r="R47" i="2"/>
  <c r="V47" i="2"/>
  <c r="M47" i="2"/>
  <c r="S47" i="2"/>
  <c r="O47" i="2"/>
  <c r="Z45" i="2"/>
  <c r="R45" i="2"/>
  <c r="M45" i="2"/>
  <c r="S45" i="2"/>
  <c r="V45" i="2"/>
  <c r="W45" i="2"/>
  <c r="Z43" i="2"/>
  <c r="R43" i="2"/>
  <c r="V43" i="2"/>
  <c r="M43" i="2"/>
  <c r="S43" i="2"/>
  <c r="O43" i="2"/>
  <c r="W43" i="2"/>
  <c r="Z41" i="2"/>
  <c r="R41" i="2"/>
  <c r="M41" i="2"/>
  <c r="S41" i="2"/>
  <c r="W41" i="2"/>
  <c r="O41" i="2"/>
  <c r="Z39" i="2"/>
  <c r="R39" i="2"/>
  <c r="V39" i="2"/>
  <c r="M39" i="2"/>
  <c r="S39" i="2"/>
  <c r="O39" i="2"/>
  <c r="Z37" i="2"/>
  <c r="R37" i="2"/>
  <c r="M37" i="2"/>
  <c r="S37" i="2"/>
  <c r="V37" i="2"/>
  <c r="W37" i="2"/>
  <c r="O37" i="2"/>
  <c r="S42" i="2"/>
  <c r="W47" i="2"/>
  <c r="O53" i="2"/>
  <c r="S58" i="2"/>
  <c r="W63" i="2"/>
  <c r="O69" i="2"/>
  <c r="W79" i="2"/>
  <c r="O85" i="2"/>
  <c r="M42" i="2"/>
  <c r="M58" i="2"/>
  <c r="M91" i="2"/>
  <c r="Z46" i="2"/>
  <c r="V57" i="2"/>
  <c r="R68" i="2"/>
  <c r="V89" i="2"/>
  <c r="V36" i="2"/>
  <c r="Z36" i="2"/>
  <c r="M36" i="2"/>
  <c r="W36" i="2"/>
  <c r="I36" i="2"/>
  <c r="R16" i="2" l="1"/>
  <c r="R22" i="2"/>
  <c r="O19" i="2"/>
  <c r="O13" i="2"/>
  <c r="A19" i="2"/>
  <c r="AE27" i="3" s="1"/>
  <c r="S19" i="2"/>
  <c r="R24" i="2"/>
  <c r="A4" i="2"/>
  <c r="AE12" i="3" s="1"/>
  <c r="O16" i="2"/>
  <c r="O22" i="2"/>
  <c r="R6" i="2"/>
  <c r="A25" i="2"/>
  <c r="AK33" i="3" s="1"/>
  <c r="V19" i="2"/>
  <c r="O24" i="2"/>
  <c r="R8" i="2"/>
  <c r="R10" i="2"/>
  <c r="O4" i="2"/>
  <c r="AK12" i="3"/>
  <c r="R2" i="2"/>
  <c r="O2" i="2"/>
  <c r="A2" i="2"/>
  <c r="AE10" i="3" s="1"/>
  <c r="S2" i="2"/>
  <c r="X14" i="5"/>
  <c r="F34" i="17" s="1"/>
  <c r="U9" i="5"/>
  <c r="U8" i="5"/>
  <c r="U10" i="5"/>
  <c r="U13" i="5"/>
  <c r="U12" i="5"/>
  <c r="U11" i="5"/>
  <c r="C13" i="5"/>
  <c r="C12" i="5"/>
  <c r="F14" i="5"/>
  <c r="C33" i="17" s="1"/>
  <c r="C8" i="5"/>
  <c r="C11" i="5"/>
  <c r="C9" i="5"/>
  <c r="C10" i="5"/>
  <c r="R14" i="5"/>
  <c r="F33" i="17" s="1"/>
  <c r="O9" i="5"/>
  <c r="O13" i="5"/>
  <c r="O8" i="5"/>
  <c r="O11" i="5"/>
  <c r="O10" i="5"/>
  <c r="O12" i="5"/>
  <c r="L14" i="5"/>
  <c r="C34" i="17" s="1"/>
  <c r="I9" i="5"/>
  <c r="I12" i="5"/>
  <c r="I8" i="5"/>
  <c r="I13" i="5"/>
  <c r="I11" i="5"/>
  <c r="I10" i="5"/>
  <c r="A10" i="19" l="1"/>
  <c r="J10" i="5"/>
  <c r="K10" i="5"/>
  <c r="A13" i="19"/>
  <c r="J13" i="5"/>
  <c r="K13" i="5"/>
  <c r="A12" i="19"/>
  <c r="J12" i="5"/>
  <c r="K12" i="5"/>
  <c r="A16" i="19"/>
  <c r="P10" i="5"/>
  <c r="Q10" i="5"/>
  <c r="A14" i="19"/>
  <c r="P8" i="5"/>
  <c r="Q8" i="5"/>
  <c r="A15" i="19"/>
  <c r="P9" i="5"/>
  <c r="Q9" i="5"/>
  <c r="A4" i="19"/>
  <c r="D10" i="5"/>
  <c r="E10" i="5"/>
  <c r="A5" i="19"/>
  <c r="D11" i="5"/>
  <c r="E11" i="5"/>
  <c r="D13" i="5"/>
  <c r="A7" i="19"/>
  <c r="E13" i="5"/>
  <c r="A24" i="19"/>
  <c r="W12" i="5"/>
  <c r="V12" i="5"/>
  <c r="A22" i="19"/>
  <c r="V10" i="5"/>
  <c r="W10" i="5"/>
  <c r="A21" i="19"/>
  <c r="V9" i="5"/>
  <c r="W9" i="5"/>
  <c r="A11" i="19"/>
  <c r="J11" i="5"/>
  <c r="K11" i="5"/>
  <c r="A8" i="19"/>
  <c r="J8" i="5"/>
  <c r="K8" i="5"/>
  <c r="A9" i="19"/>
  <c r="J9" i="5"/>
  <c r="K9" i="5"/>
  <c r="A18" i="19"/>
  <c r="P12" i="5"/>
  <c r="Q12" i="5"/>
  <c r="A17" i="19"/>
  <c r="Q11" i="5"/>
  <c r="P11" i="5"/>
  <c r="A19" i="19"/>
  <c r="Q13" i="5"/>
  <c r="P13" i="5"/>
  <c r="A3" i="19"/>
  <c r="D9" i="5"/>
  <c r="E9" i="5"/>
  <c r="A2" i="19"/>
  <c r="D8" i="5"/>
  <c r="E8" i="5"/>
  <c r="A6" i="19"/>
  <c r="E12" i="5"/>
  <c r="D12" i="5"/>
  <c r="A23" i="19"/>
  <c r="V11" i="5"/>
  <c r="W11" i="5"/>
  <c r="A25" i="19"/>
  <c r="W13" i="5"/>
  <c r="V13" i="5"/>
  <c r="A20" i="19"/>
  <c r="V8" i="5"/>
  <c r="W8" i="5"/>
  <c r="K20" i="19" l="1"/>
  <c r="B20" i="19"/>
  <c r="L20" i="19"/>
  <c r="J20" i="19"/>
  <c r="M20" i="19"/>
  <c r="C20" i="19"/>
  <c r="D20" i="19"/>
  <c r="I20" i="19"/>
  <c r="H20" i="19"/>
  <c r="B23" i="19"/>
  <c r="M23" i="19"/>
  <c r="K23" i="19"/>
  <c r="J23" i="19"/>
  <c r="D23" i="19"/>
  <c r="L23" i="19"/>
  <c r="I23" i="19"/>
  <c r="C23" i="19"/>
  <c r="H23" i="19"/>
  <c r="K2" i="19"/>
  <c r="M2" i="19"/>
  <c r="L2" i="19"/>
  <c r="J2" i="19"/>
  <c r="B2" i="19"/>
  <c r="D2" i="19"/>
  <c r="I2" i="19"/>
  <c r="H2" i="19"/>
  <c r="C2" i="19"/>
  <c r="J19" i="19"/>
  <c r="K19" i="19"/>
  <c r="D19" i="19"/>
  <c r="C19" i="19"/>
  <c r="B19" i="19"/>
  <c r="L19" i="19"/>
  <c r="M19" i="19"/>
  <c r="I19" i="19"/>
  <c r="H19" i="19"/>
  <c r="B18" i="19"/>
  <c r="J18" i="19"/>
  <c r="L18" i="19"/>
  <c r="K18" i="19"/>
  <c r="D18" i="19"/>
  <c r="C18" i="19"/>
  <c r="M18" i="19"/>
  <c r="I18" i="19"/>
  <c r="H18" i="19"/>
  <c r="K8" i="19"/>
  <c r="M8" i="19"/>
  <c r="J8" i="19"/>
  <c r="D8" i="19"/>
  <c r="L8" i="19"/>
  <c r="B8" i="19"/>
  <c r="H8" i="19"/>
  <c r="C8" i="19"/>
  <c r="I8" i="19"/>
  <c r="B21" i="19"/>
  <c r="J21" i="19"/>
  <c r="K21" i="19"/>
  <c r="M21" i="19"/>
  <c r="C21" i="19"/>
  <c r="L21" i="19"/>
  <c r="I21" i="19"/>
  <c r="H21" i="19"/>
  <c r="D21" i="19"/>
  <c r="B24" i="19"/>
  <c r="K24" i="19"/>
  <c r="C24" i="19"/>
  <c r="M24" i="19"/>
  <c r="J24" i="19"/>
  <c r="L24" i="19"/>
  <c r="D24" i="19"/>
  <c r="I24" i="19"/>
  <c r="H24" i="19"/>
  <c r="B7" i="19"/>
  <c r="M7" i="19"/>
  <c r="K7" i="19"/>
  <c r="D7" i="19"/>
  <c r="L7" i="19"/>
  <c r="J7" i="19"/>
  <c r="I7" i="19"/>
  <c r="H7" i="19"/>
  <c r="C7" i="19"/>
  <c r="L5" i="19"/>
  <c r="J5" i="19"/>
  <c r="D5" i="19"/>
  <c r="C5" i="19"/>
  <c r="B5" i="19"/>
  <c r="M5" i="19"/>
  <c r="K5" i="19"/>
  <c r="H5" i="19"/>
  <c r="I5" i="19"/>
  <c r="K15" i="19"/>
  <c r="M15" i="19"/>
  <c r="C15" i="19"/>
  <c r="B15" i="19"/>
  <c r="L15" i="19"/>
  <c r="J15" i="19"/>
  <c r="D15" i="19"/>
  <c r="H15" i="19"/>
  <c r="I15" i="19"/>
  <c r="B16" i="19"/>
  <c r="J16" i="19"/>
  <c r="L16" i="19"/>
  <c r="D16" i="19"/>
  <c r="M16" i="19"/>
  <c r="K16" i="19"/>
  <c r="C16" i="19"/>
  <c r="I16" i="19"/>
  <c r="H16" i="19"/>
  <c r="K13" i="19"/>
  <c r="J13" i="19"/>
  <c r="M13" i="19"/>
  <c r="B13" i="19"/>
  <c r="L13" i="19"/>
  <c r="C13" i="19"/>
  <c r="I13" i="19"/>
  <c r="H13" i="19"/>
  <c r="D13" i="19"/>
  <c r="K25" i="19"/>
  <c r="L25" i="19"/>
  <c r="M25" i="19"/>
  <c r="J25" i="19"/>
  <c r="B25" i="19"/>
  <c r="C25" i="19"/>
  <c r="I25" i="19"/>
  <c r="D25" i="19"/>
  <c r="H25" i="19"/>
  <c r="B6" i="19"/>
  <c r="K6" i="19"/>
  <c r="M6" i="19"/>
  <c r="J6" i="19"/>
  <c r="L6" i="19"/>
  <c r="C6" i="19"/>
  <c r="I6" i="19"/>
  <c r="D6" i="19"/>
  <c r="H6" i="19"/>
  <c r="L3" i="19"/>
  <c r="J3" i="19"/>
  <c r="B3" i="19"/>
  <c r="M3" i="19"/>
  <c r="K3" i="19"/>
  <c r="C3" i="19"/>
  <c r="I3" i="19"/>
  <c r="H3" i="19"/>
  <c r="D3" i="19"/>
  <c r="K17" i="19"/>
  <c r="J17" i="19"/>
  <c r="C17" i="19"/>
  <c r="D17" i="19"/>
  <c r="B17" i="19"/>
  <c r="L17" i="19"/>
  <c r="M17" i="19"/>
  <c r="I17" i="19"/>
  <c r="H17" i="19"/>
  <c r="K9" i="19"/>
  <c r="M9" i="19"/>
  <c r="B9" i="19"/>
  <c r="L9" i="19"/>
  <c r="C9" i="19"/>
  <c r="J9" i="19"/>
  <c r="D9" i="19"/>
  <c r="I9" i="19"/>
  <c r="H9" i="19"/>
  <c r="K11" i="19"/>
  <c r="J11" i="19"/>
  <c r="B11" i="19"/>
  <c r="L11" i="19"/>
  <c r="C11" i="19"/>
  <c r="D11" i="19"/>
  <c r="M11" i="19"/>
  <c r="I11" i="19"/>
  <c r="H11" i="19"/>
  <c r="B22" i="19"/>
  <c r="J22" i="19"/>
  <c r="L22" i="19"/>
  <c r="D22" i="19"/>
  <c r="M22" i="19"/>
  <c r="K22" i="19"/>
  <c r="C22" i="19"/>
  <c r="I22" i="19"/>
  <c r="H22" i="19"/>
  <c r="B4" i="19"/>
  <c r="K4" i="19"/>
  <c r="M4" i="19"/>
  <c r="C4" i="19"/>
  <c r="D4" i="19"/>
  <c r="J4" i="19"/>
  <c r="L4" i="19"/>
  <c r="I4" i="19"/>
  <c r="H4" i="19"/>
  <c r="K14" i="19"/>
  <c r="M14" i="19"/>
  <c r="L14" i="19"/>
  <c r="J14" i="19"/>
  <c r="B14" i="19"/>
  <c r="C14" i="19"/>
  <c r="H14" i="19"/>
  <c r="I14" i="19"/>
  <c r="D14" i="19"/>
  <c r="M12" i="19"/>
  <c r="K12" i="19"/>
  <c r="B12" i="19"/>
  <c r="L12" i="19"/>
  <c r="D12" i="19"/>
  <c r="J12" i="19"/>
  <c r="I12" i="19"/>
  <c r="C12" i="19"/>
  <c r="H12" i="19"/>
  <c r="J10" i="19"/>
  <c r="K10" i="19"/>
  <c r="B10" i="19"/>
  <c r="C10" i="19"/>
  <c r="M10" i="19"/>
  <c r="L10" i="19"/>
  <c r="H10" i="19"/>
  <c r="D10" i="19"/>
  <c r="I10" i="19"/>
</calcChain>
</file>

<file path=xl/comments1.xml><?xml version="1.0" encoding="utf-8"?>
<comments xmlns="http://schemas.openxmlformats.org/spreadsheetml/2006/main">
  <authors>
    <author>fumiaki</author>
    <author>KATSUMI</author>
    <author>k110757</author>
  </authors>
  <commentList>
    <comment ref="Q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</commentList>
</comments>
</file>

<file path=xl/sharedStrings.xml><?xml version="1.0" encoding="utf-8"?>
<sst xmlns="http://schemas.openxmlformats.org/spreadsheetml/2006/main" count="1152" uniqueCount="677">
  <si>
    <t>ﾅﾝﾊﾞｰ</t>
    <phoneticPr fontId="2"/>
  </si>
  <si>
    <t>円</t>
    <rPh sb="0" eb="1">
      <t>エン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</si>
  <si>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</si>
  <si>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</si>
  <si>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</si>
  <si>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</si>
  <si>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</si>
  <si>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</si>
  <si>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</si>
  <si>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</si>
  <si>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</si>
  <si>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</si>
  <si>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</si>
  <si>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</si>
  <si>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</si>
  <si>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</si>
  <si>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</si>
  <si>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</si>
  <si>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</si>
  <si>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</si>
  <si>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</si>
  <si>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</si>
  <si>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</si>
  <si>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</si>
  <si>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</si>
  <si>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</si>
  <si>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</si>
  <si>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</si>
  <si>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</si>
  <si>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</si>
  <si>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</si>
  <si>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</si>
  <si>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</si>
  <si>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</si>
  <si>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</si>
  <si>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</si>
  <si>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</si>
  <si>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</si>
  <si>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入力責任者</t>
    <rPh sb="0" eb="2">
      <t>ニュウリョク</t>
    </rPh>
    <rPh sb="2" eb="5">
      <t>セキニンシャ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</si>
  <si>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</si>
  <si>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</si>
  <si>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</si>
  <si>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</si>
  <si>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</si>
  <si>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</si>
  <si>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</si>
  <si>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種目３</t>
    <rPh sb="0" eb="2">
      <t>シュモク</t>
    </rPh>
    <phoneticPr fontId="2"/>
  </si>
  <si>
    <t>記録３</t>
    <rPh sb="0" eb="2">
      <t>キロク</t>
    </rPh>
    <phoneticPr fontId="2"/>
  </si>
  <si>
    <t>例</t>
    <rPh sb="0" eb="1">
      <t>レイ</t>
    </rPh>
    <phoneticPr fontId="2"/>
  </si>
  <si>
    <t>氏　名</t>
    <rPh sb="0" eb="1">
      <t>シ</t>
    </rPh>
    <rPh sb="2" eb="3">
      <t>メイ</t>
    </rPh>
    <phoneticPr fontId="2"/>
  </si>
  <si>
    <t>女</t>
    <rPh sb="0" eb="1">
      <t>オンナ</t>
    </rPh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</si>
  <si>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</si>
  <si>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</si>
  <si>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</si>
  <si>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</si>
  <si>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</si>
  <si>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</si>
  <si>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</si>
  <si>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</si>
  <si>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</si>
  <si>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</si>
  <si>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</si>
  <si>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</si>
  <si>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申込チーム数</t>
    <rPh sb="0" eb="2">
      <t>モウシコミ</t>
    </rPh>
    <rPh sb="5" eb="6">
      <t>スウ</t>
    </rPh>
    <phoneticPr fontId="2"/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</si>
  <si>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</si>
  <si>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</si>
  <si>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>※種目数・参加料等を確認してから印刷をしてください。</t>
    <rPh sb="1" eb="3">
      <t>シュモク</t>
    </rPh>
    <rPh sb="3" eb="4">
      <t>スウ</t>
    </rPh>
    <rPh sb="5" eb="8">
      <t>サンカリョウ</t>
    </rPh>
    <rPh sb="8" eb="9">
      <t>トウ</t>
    </rPh>
    <rPh sb="10" eb="12">
      <t>カクニン</t>
    </rPh>
    <rPh sb="16" eb="18">
      <t>インサツ</t>
    </rPh>
    <phoneticPr fontId="2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</si>
  <si>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2"/>
  </si>
  <si>
    <t xml:space="preserve">チーム名 </t>
    <rPh sb="3" eb="4">
      <t>メイ</t>
    </rPh>
    <phoneticPr fontId="2"/>
  </si>
  <si>
    <t>12m00</t>
    <phoneticPr fontId="2"/>
  </si>
  <si>
    <t>54秒23</t>
    <rPh sb="2" eb="3">
      <t>ビョウ</t>
    </rPh>
    <phoneticPr fontId="2"/>
  </si>
  <si>
    <t>↓</t>
    <phoneticPr fontId="2"/>
  </si>
  <si>
    <t xml:space="preserve">１ 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</si>
  <si>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</si>
  <si>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</si>
  <si>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</si>
  <si>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</si>
  <si>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</si>
  <si>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</si>
  <si>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　　②選手情報の入力</t>
    <rPh sb="3" eb="5">
      <t>センシュ</t>
    </rPh>
    <rPh sb="5" eb="7">
      <t>ジョウホウ</t>
    </rPh>
    <rPh sb="8" eb="10">
      <t>ニュウリョク</t>
    </rPh>
    <phoneticPr fontId="2"/>
  </si>
  <si>
    <t>　　④種目別人数の確認・印刷</t>
    <rPh sb="3" eb="6">
      <t>シュモクベツ</t>
    </rPh>
    <rPh sb="6" eb="8">
      <t>ニンズウ</t>
    </rPh>
    <rPh sb="9" eb="11">
      <t>カクニン</t>
    </rPh>
    <rPh sb="12" eb="14">
      <t>インサツ</t>
    </rPh>
    <phoneticPr fontId="2"/>
  </si>
  <si>
    <t>　・種目ごとの申込人数と申込金額を確認し、印刷をしてください。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rPh sb="21" eb="23">
      <t>インサツ</t>
    </rPh>
    <phoneticPr fontId="2"/>
  </si>
  <si>
    <t>　　⑤申込一覧表の確認・印刷</t>
    <rPh sb="3" eb="5">
      <t>モウシコミ</t>
    </rPh>
    <rPh sb="5" eb="7">
      <t>イチラン</t>
    </rPh>
    <rPh sb="7" eb="8">
      <t>ヒョウ</t>
    </rPh>
    <rPh sb="9" eb="11">
      <t>カクニン</t>
    </rPh>
    <rPh sb="12" eb="14">
      <t>インサツ</t>
    </rPh>
    <phoneticPr fontId="2"/>
  </si>
  <si>
    <t>　・入力漏れや入力間違い等がないかを確認し、印刷をしてください。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rPh sb="22" eb="24">
      <t>インサツ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</si>
  <si>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</si>
  <si>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</si>
  <si>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12秒00</t>
    <rPh sb="2" eb="3">
      <t>ビョウ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</si>
  <si>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</si>
  <si>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 xml:space="preserve">５ </t>
    <phoneticPr fontId="2"/>
  </si>
  <si>
    <t>←入力</t>
    <rPh sb="1" eb="3">
      <t>ニュウリョク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</si>
  <si>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</si>
  <si>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</si>
  <si>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</si>
  <si>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</si>
  <si>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</si>
  <si>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</si>
  <si>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</si>
  <si>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</si>
  <si>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</si>
  <si>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r>
      <t>入力したデータを削除・修正する場合は、必ず「Delete」キーで処理してください。</t>
    </r>
    <r>
      <rPr>
        <b/>
        <sz val="11"/>
        <color indexed="10"/>
        <rFont val="ＭＳ 明朝"/>
        <family val="1"/>
        <charset val="128"/>
      </rPr>
      <t>※行削除をしないこと！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2"/>
  </si>
  <si>
    <t xml:space="preserve">６ </t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</si>
  <si>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</si>
  <si>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</si>
  <si>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</si>
  <si>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</si>
  <si>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2"/>
  </si>
  <si>
    <t>ﾌﾘｶﾞﾅ</t>
    <phoneticPr fontId="2"/>
  </si>
  <si>
    <t>種目</t>
    <rPh sb="0" eb="2">
      <t>シュモク</t>
    </rPh>
    <phoneticPr fontId="41"/>
  </si>
  <si>
    <t>１　陸上競技参加申込一覧表</t>
    <rPh sb="2" eb="4">
      <t>リクジョウ</t>
    </rPh>
    <rPh sb="4" eb="6">
      <t>キョウギ</t>
    </rPh>
    <rPh sb="6" eb="8">
      <t>サンカ</t>
    </rPh>
    <rPh sb="8" eb="9">
      <t>モウ</t>
    </rPh>
    <rPh sb="9" eb="10">
      <t>コ</t>
    </rPh>
    <rPh sb="10" eb="12">
      <t>イチラン</t>
    </rPh>
    <rPh sb="12" eb="13">
      <t>ヒョウ</t>
    </rPh>
    <phoneticPr fontId="2"/>
  </si>
  <si>
    <t>引率教員名</t>
    <rPh sb="0" eb="2">
      <t>インソツ</t>
    </rPh>
    <rPh sb="2" eb="4">
      <t>キョウイン</t>
    </rPh>
    <rPh sb="4" eb="5">
      <t>メイ</t>
    </rPh>
    <phoneticPr fontId="2"/>
  </si>
  <si>
    <t>区　分</t>
    <rPh sb="0" eb="1">
      <t>ク</t>
    </rPh>
    <rPh sb="2" eb="3">
      <t>ブン</t>
    </rPh>
    <phoneticPr fontId="2"/>
  </si>
  <si>
    <t>Ｎｏ．</t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</si>
  <si>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</si>
  <si>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</si>
  <si>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Ｎｏ</t>
    <phoneticPr fontId="2"/>
  </si>
  <si>
    <t>登録番号</t>
    <rPh sb="0" eb="2">
      <t>トウロク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</si>
  <si>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</si>
  <si>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個人出場種目</t>
    <rPh sb="0" eb="2">
      <t>コジン</t>
    </rPh>
    <rPh sb="2" eb="4">
      <t>シュツジョウ</t>
    </rPh>
    <rPh sb="4" eb="6">
      <t>シュモク</t>
    </rPh>
    <phoneticPr fontId="2"/>
  </si>
  <si>
    <t>氏　　　名</t>
    <rPh sb="0" eb="1">
      <t>シ</t>
    </rPh>
    <rPh sb="4" eb="5">
      <t>メイ</t>
    </rPh>
    <phoneticPr fontId="2"/>
  </si>
  <si>
    <t>男子</t>
    <rPh sb="0" eb="2">
      <t>ダンシ</t>
    </rPh>
    <phoneticPr fontId="2"/>
  </si>
  <si>
    <t>　上記生徒は本校生徒であって健康であるので出場することを認め、競技分担金</t>
    <rPh sb="1" eb="3">
      <t>ジョウキ</t>
    </rPh>
    <rPh sb="3" eb="5">
      <t>セイト</t>
    </rPh>
    <rPh sb="6" eb="8">
      <t>ホンコウ</t>
    </rPh>
    <rPh sb="8" eb="10">
      <t>セイト</t>
    </rPh>
    <rPh sb="14" eb="16">
      <t>ケンコウ</t>
    </rPh>
    <rPh sb="21" eb="23">
      <t>シュツジョウ</t>
    </rPh>
    <rPh sb="28" eb="29">
      <t>ミト</t>
    </rPh>
    <rPh sb="31" eb="33">
      <t>キョウギ</t>
    </rPh>
    <rPh sb="33" eb="36">
      <t>ブンタンキン</t>
    </rPh>
    <phoneticPr fontId="2"/>
  </si>
  <si>
    <t>名分</t>
    <rPh sb="0" eb="1">
      <t>メイ</t>
    </rPh>
    <rPh sb="1" eb="2">
      <t>フン</t>
    </rPh>
    <phoneticPr fontId="2"/>
  </si>
  <si>
    <t>金</t>
    <rPh sb="0" eb="1">
      <t>キン</t>
    </rPh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</si>
  <si>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</si>
  <si>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女子</t>
    <rPh sb="0" eb="2">
      <t>ジョシ</t>
    </rPh>
    <phoneticPr fontId="2"/>
  </si>
  <si>
    <t>愛知県高等学校体育連盟会長殿</t>
    <rPh sb="0" eb="2">
      <t>アイチ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ドノ</t>
    </rPh>
    <phoneticPr fontId="2"/>
  </si>
  <si>
    <t>校　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</si>
  <si>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</si>
  <si>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4X100mR</t>
    <phoneticPr fontId="41"/>
  </si>
  <si>
    <t>学校長名</t>
    <rPh sb="0" eb="3">
      <t>ガッコウチョウ</t>
    </rPh>
    <rPh sb="3" eb="4">
      <t>メイ</t>
    </rPh>
    <phoneticPr fontId="2"/>
  </si>
  <si>
    <t>学校コード</t>
    <rPh sb="0" eb="2">
      <t>ガッコウ</t>
    </rPh>
    <phoneticPr fontId="2"/>
  </si>
  <si>
    <t>学校コード</t>
    <rPh sb="0" eb="2">
      <t>ガッコウ</t>
    </rPh>
    <phoneticPr fontId="2"/>
  </si>
  <si>
    <t>①学校情報入力</t>
    <rPh sb="1" eb="3">
      <t>ガッコウ</t>
    </rPh>
    <rPh sb="3" eb="5">
      <t>ジョウホウ</t>
    </rPh>
    <rPh sb="5" eb="7">
      <t>ニュウリョク</t>
    </rPh>
    <phoneticPr fontId="2"/>
  </si>
  <si>
    <t>男4X100mR</t>
    <rPh sb="0" eb="1">
      <t>オトコ</t>
    </rPh>
    <phoneticPr fontId="41"/>
  </si>
  <si>
    <t>男4X100mR</t>
    <rPh sb="0" eb="1">
      <t>オトコ</t>
    </rPh>
    <phoneticPr fontId="2"/>
  </si>
  <si>
    <t>女4X100mR</t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</si>
  <si>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</si>
  <si>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略称学校名</t>
    <rPh sb="0" eb="2">
      <t>リャクショウ</t>
    </rPh>
    <rPh sb="2" eb="4">
      <t>ガッコウ</t>
    </rPh>
    <rPh sb="4" eb="5">
      <t>メイ</t>
    </rPh>
    <phoneticPr fontId="2"/>
  </si>
  <si>
    <t>男子</t>
    <rPh sb="0" eb="2">
      <t>ダンシ</t>
    </rPh>
    <phoneticPr fontId="41"/>
  </si>
  <si>
    <t>女子</t>
    <rPh sb="0" eb="2">
      <t>ジョシ</t>
    </rPh>
    <phoneticPr fontId="41"/>
  </si>
  <si>
    <t>リレー</t>
    <phoneticPr fontId="41"/>
  </si>
  <si>
    <t>FLAG</t>
    <phoneticPr fontId="41"/>
  </si>
  <si>
    <t>記録</t>
    <rPh sb="0" eb="2">
      <t>キロク</t>
    </rPh>
    <phoneticPr fontId="41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</si>
  <si>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</si>
  <si>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</si>
  <si>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t>名</t>
    <rPh sb="0" eb="1">
      <t>メイ</t>
    </rPh>
    <phoneticPr fontId="41"/>
  </si>
  <si>
    <r>
      <t>平成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年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月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ヒ</t>
    </rPh>
    <phoneticPr fontId="41"/>
  </si>
  <si>
    <t>計</t>
    <rPh sb="0" eb="1">
      <t>ケイ</t>
    </rPh>
    <phoneticPr fontId="2"/>
  </si>
  <si>
    <t>ｶﾅ</t>
    <phoneticPr fontId="2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</si>
  <si>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2"/>
  </si>
  <si>
    <t>　　①学校情報の入力</t>
    <rPh sb="3" eb="5">
      <t>ガッコウ</t>
    </rPh>
    <rPh sb="5" eb="7">
      <t>ジョウホウ</t>
    </rPh>
    <rPh sb="8" eb="10">
      <t>ニュウリョク</t>
    </rPh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</si>
  <si>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</si>
  <si>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r>
      <t>◎トラック種目・・・・分秒をドット「．」で区切り、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2"/>
  </si>
  <si>
    <r>
      <t>◎フィールド種目・・・メートルを「m」で区切り、</t>
    </r>
    <r>
      <rPr>
        <b/>
        <u/>
        <sz val="11"/>
        <color rgb="FFFF000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2"/>
  </si>
  <si>
    <t>　・15名ごとにＡ４用紙１枚で出力されます。</t>
    <rPh sb="4" eb="5">
      <t>メイ</t>
    </rPh>
    <rPh sb="10" eb="12">
      <t>ヨウシ</t>
    </rPh>
    <rPh sb="13" eb="14">
      <t>マイ</t>
    </rPh>
    <rPh sb="15" eb="17">
      <t>シュツリョク</t>
    </rPh>
    <phoneticPr fontId="2"/>
  </si>
  <si>
    <t>　　⑥ファイルの保存</t>
    <rPh sb="8" eb="10">
      <t>ホゾン</t>
    </rPh>
    <phoneticPr fontId="2"/>
  </si>
  <si>
    <t>　　⑦メール送信</t>
    <rPh sb="6" eb="8">
      <t>ソウシン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</si>
  <si>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メールの件名に「大会名」と「学校名」を入力してください。</t>
    </r>
    <rPh sb="6" eb="8">
      <t>ケンメイ</t>
    </rPh>
    <rPh sb="10" eb="12">
      <t>タイカイ</t>
    </rPh>
    <rPh sb="12" eb="13">
      <t>メイ</t>
    </rPh>
    <rPh sb="16" eb="18">
      <t>ガッコウ</t>
    </rPh>
    <rPh sb="18" eb="19">
      <t>メイ</t>
    </rPh>
    <rPh sb="21" eb="23">
      <t>ニュウリョク</t>
    </rPh>
    <phoneticPr fontId="2"/>
  </si>
  <si>
    <t>学校名</t>
    <rPh sb="0" eb="2">
      <t>ガッコウ</t>
    </rPh>
    <rPh sb="2" eb="3">
      <t>メイ</t>
    </rPh>
    <phoneticPr fontId="41"/>
  </si>
  <si>
    <t>女4X100mR</t>
    <rPh sb="0" eb="1">
      <t>オンナ</t>
    </rPh>
    <phoneticPr fontId="41"/>
  </si>
  <si>
    <t>リレー</t>
    <phoneticPr fontId="41"/>
  </si>
  <si>
    <t>ﾅﾝﾊﾞｰ</t>
    <phoneticPr fontId="41"/>
  </si>
  <si>
    <t>氏　名</t>
    <rPh sb="0" eb="1">
      <t>シ</t>
    </rPh>
    <rPh sb="2" eb="3">
      <t>メイ</t>
    </rPh>
    <phoneticPr fontId="41"/>
  </si>
  <si>
    <t>性</t>
    <rPh sb="0" eb="1">
      <t>セイ</t>
    </rPh>
    <phoneticPr fontId="41"/>
  </si>
  <si>
    <t>年</t>
    <rPh sb="0" eb="1">
      <t>ネン</t>
    </rPh>
    <phoneticPr fontId="41"/>
  </si>
  <si>
    <t>記録確認表</t>
    <rPh sb="0" eb="2">
      <t>キロク</t>
    </rPh>
    <rPh sb="2" eb="4">
      <t>カクニン</t>
    </rPh>
    <rPh sb="4" eb="5">
      <t>ヒョウ</t>
    </rPh>
    <phoneticPr fontId="2"/>
  </si>
  <si>
    <t>4R</t>
    <phoneticPr fontId="41"/>
  </si>
  <si>
    <t xml:space="preserve">７ </t>
    <phoneticPr fontId="2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</si>
  <si>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</si>
  <si>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41"/>
  </si>
  <si>
    <t>男　　子</t>
    <rPh sb="0" eb="1">
      <t>オトコ</t>
    </rPh>
    <rPh sb="3" eb="4">
      <t>コ</t>
    </rPh>
    <phoneticPr fontId="41"/>
  </si>
  <si>
    <t>女　　子</t>
    <rPh sb="0" eb="1">
      <t>オンナ</t>
    </rPh>
    <rPh sb="3" eb="4">
      <t>コ</t>
    </rPh>
    <phoneticPr fontId="41"/>
  </si>
  <si>
    <t>高 体 連</t>
    <rPh sb="0" eb="1">
      <t>コウ</t>
    </rPh>
    <rPh sb="2" eb="3">
      <t>タイ</t>
    </rPh>
    <rPh sb="4" eb="5">
      <t>レン</t>
    </rPh>
    <phoneticPr fontId="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</si>
  <si>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</si>
  <si>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大会名</t>
    <rPh sb="0" eb="2">
      <t>タイカイ</t>
    </rPh>
    <rPh sb="2" eb="3">
      <t>メイ</t>
    </rPh>
    <phoneticPr fontId="41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</si>
  <si>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41"/>
  </si>
  <si>
    <t>申込完了期限</t>
    <rPh sb="0" eb="2">
      <t>モウシコミ</t>
    </rPh>
    <rPh sb="2" eb="4">
      <t>カンリョウ</t>
    </rPh>
    <rPh sb="4" eb="6">
      <t>キゲン</t>
    </rPh>
    <phoneticPr fontId="2"/>
  </si>
  <si>
    <t>※メール送信・書類提出とも完了すること！</t>
    <rPh sb="4" eb="6">
      <t>ソウシン</t>
    </rPh>
    <rPh sb="7" eb="9">
      <t>ショルイ</t>
    </rPh>
    <rPh sb="9" eb="11">
      <t>テイシュツ</t>
    </rPh>
    <rPh sb="13" eb="15">
      <t>カンリョウ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</si>
  <si>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</si>
  <si>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t>↓</t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</si>
  <si>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</si>
  <si>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</si>
  <si>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t>⇒</t>
    <phoneticPr fontId="2"/>
  </si>
  <si>
    <t>↓</t>
    <phoneticPr fontId="2"/>
  </si>
  <si>
    <t>4.07.00</t>
    <phoneticPr fontId="2"/>
  </si>
  <si>
    <t>⇒</t>
    <phoneticPr fontId="2"/>
  </si>
  <si>
    <t>↓</t>
    <phoneticPr fontId="2"/>
  </si>
  <si>
    <t>20m</t>
    <phoneticPr fontId="2"/>
  </si>
  <si>
    <t>20m00</t>
    <phoneticPr fontId="2"/>
  </si>
  <si>
    <t>↓</t>
    <phoneticPr fontId="2"/>
  </si>
  <si>
    <t>↓</t>
    <phoneticPr fontId="64"/>
  </si>
  <si>
    <t>　　⑨郵送</t>
    <rPh sb="3" eb="5">
      <t>ユウソウ</t>
    </rPh>
    <phoneticPr fontId="2"/>
  </si>
  <si>
    <t>　　⑩申込完了</t>
    <rPh sb="3" eb="5">
      <t>モウシコミ</t>
    </rPh>
    <rPh sb="5" eb="7">
      <t>カンリョウ</t>
    </rPh>
    <phoneticPr fontId="2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</si>
  <si>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2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</si>
  <si>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</si>
  <si>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</si>
  <si>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リレー記録</t>
    <rPh sb="3" eb="5">
      <t>キロク</t>
    </rPh>
    <phoneticPr fontId="2"/>
  </si>
  <si>
    <t>4X100mR</t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</si>
  <si>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</si>
  <si>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</si>
  <si>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</si>
  <si>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2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</si>
  <si>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</si>
  <si>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</si>
  <si>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③リレー情報確認</t>
    <rPh sb="4" eb="6">
      <t>ジョウホウ</t>
    </rPh>
    <rPh sb="6" eb="8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</si>
  <si>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</si>
  <si>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　　③リレー情報の確認</t>
    <rPh sb="6" eb="8">
      <t>ジョウホウ</t>
    </rPh>
    <rPh sb="9" eb="11">
      <t>カクニン</t>
    </rPh>
    <phoneticPr fontId="2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</si>
  <si>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2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</si>
  <si>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2"/>
  </si>
  <si>
    <t>パロマ瑞穂スタジアム</t>
    <rPh sb="3" eb="5">
      <t>ミズホ</t>
    </rPh>
    <phoneticPr fontId="2"/>
  </si>
  <si>
    <r>
      <t>　・</t>
    </r>
    <r>
      <rPr>
        <b/>
        <sz val="11"/>
        <color indexed="10"/>
        <rFont val="ＭＳ ゴシック"/>
        <family val="3"/>
        <charset val="128"/>
      </rPr>
      <t>「種目別人数一覧」</t>
    </r>
    <r>
      <rPr>
        <sz val="11"/>
        <color indexed="8"/>
        <rFont val="ＭＳ 明朝"/>
        <family val="1"/>
        <charset val="128"/>
      </rPr>
      <t>と</t>
    </r>
    <r>
      <rPr>
        <b/>
        <sz val="11"/>
        <color indexed="10"/>
        <rFont val="ＭＳ ゴシック"/>
        <family val="3"/>
        <charset val="128"/>
      </rPr>
      <t>「申込一覧表」</t>
    </r>
    <r>
      <rPr>
        <sz val="11"/>
        <rFont val="ＭＳ 明朝"/>
        <family val="1"/>
        <charset val="128"/>
      </rPr>
      <t>を郵送してください。</t>
    </r>
    <rPh sb="3" eb="6">
      <t>シュモクベツ</t>
    </rPh>
    <rPh sb="6" eb="8">
      <t>ニンズウ</t>
    </rPh>
    <rPh sb="8" eb="10">
      <t>イチラン</t>
    </rPh>
    <rPh sb="13" eb="15">
      <t>モウシコミ</t>
    </rPh>
    <rPh sb="15" eb="17">
      <t>イチラン</t>
    </rPh>
    <rPh sb="17" eb="18">
      <t>ヒョウ</t>
    </rPh>
    <rPh sb="20" eb="22">
      <t>ユウソウ</t>
    </rPh>
    <phoneticPr fontId="2"/>
  </si>
  <si>
    <r>
      <t>←入力　</t>
    </r>
    <r>
      <rPr>
        <b/>
        <sz val="11"/>
        <rFont val="ＭＳ ゴシック"/>
        <family val="3"/>
        <charset val="128"/>
      </rPr>
      <t>数名の場合連名でおねがいします。</t>
    </r>
    <rPh sb="1" eb="3">
      <t>ニュウリョク</t>
    </rPh>
    <rPh sb="4" eb="6">
      <t>スウメイ</t>
    </rPh>
    <rPh sb="7" eb="9">
      <t>バアイ</t>
    </rPh>
    <rPh sb="9" eb="11">
      <t>レンメイ</t>
    </rPh>
    <phoneticPr fontId="2"/>
  </si>
  <si>
    <t>←入力　ドロップダウンリストから番号で選択してください。</t>
    <rPh sb="1" eb="3">
      <t>ニュウリョク</t>
    </rPh>
    <rPh sb="16" eb="18">
      <t>バンゴウ</t>
    </rPh>
    <rPh sb="19" eb="21">
      <t>センタク</t>
    </rPh>
    <phoneticPr fontId="2"/>
  </si>
  <si>
    <t>名北　太郎</t>
    <rPh sb="0" eb="2">
      <t>メイホク</t>
    </rPh>
    <rPh sb="3" eb="5">
      <t>タロウ</t>
    </rPh>
    <phoneticPr fontId="2"/>
  </si>
  <si>
    <t>ﾅﾝﾊﾞｰ2</t>
    <phoneticPr fontId="2"/>
  </si>
  <si>
    <r>
      <t>※入力漏れや入力ミスがないか確認してから印刷をしてください。</t>
    </r>
    <r>
      <rPr>
        <b/>
        <sz val="9"/>
        <rFont val="ＭＳ ゴシック"/>
        <family val="3"/>
        <charset val="128"/>
      </rPr>
      <t xml:space="preserve">(ページを指定して印刷：15名ごとにＡ４用紙１枚)
</t>
    </r>
    <r>
      <rPr>
        <b/>
        <sz val="14"/>
        <color rgb="FFFF0000"/>
        <rFont val="ＭＳ ゴシック"/>
        <family val="3"/>
        <charset val="128"/>
      </rPr>
      <t>※シード種目については印刷後赤でマークを引いて提出してください。　　　</t>
    </r>
    <rPh sb="1" eb="3">
      <t>ニュウリョク</t>
    </rPh>
    <rPh sb="3" eb="4">
      <t>モ</t>
    </rPh>
    <rPh sb="6" eb="8">
      <t>ニュウリョク</t>
    </rPh>
    <rPh sb="14" eb="16">
      <t>カクニン</t>
    </rPh>
    <rPh sb="20" eb="22">
      <t>インサツ</t>
    </rPh>
    <rPh sb="35" eb="37">
      <t>シテイ</t>
    </rPh>
    <rPh sb="39" eb="41">
      <t>インサツ</t>
    </rPh>
    <rPh sb="44" eb="45">
      <t>メイ</t>
    </rPh>
    <rPh sb="50" eb="52">
      <t>ヨウシ</t>
    </rPh>
    <rPh sb="53" eb="54">
      <t>マイ</t>
    </rPh>
    <rPh sb="60" eb="62">
      <t>シュモク</t>
    </rPh>
    <rPh sb="67" eb="69">
      <t>インサツ</t>
    </rPh>
    <rPh sb="69" eb="70">
      <t>ゴ</t>
    </rPh>
    <rPh sb="70" eb="71">
      <t>アカ</t>
    </rPh>
    <rPh sb="76" eb="77">
      <t>ヒ</t>
    </rPh>
    <rPh sb="79" eb="81">
      <t>テイシュツ</t>
    </rPh>
    <phoneticPr fontId="2"/>
  </si>
  <si>
    <t>←入力　　</t>
    <rPh sb="1" eb="3">
      <t>ニュウリョク</t>
    </rPh>
    <phoneticPr fontId="2"/>
  </si>
  <si>
    <r>
      <t xml:space="preserve">←入力  </t>
    </r>
    <r>
      <rPr>
        <b/>
        <sz val="11"/>
        <rFont val="ＭＳ ゴシック"/>
        <family val="3"/>
        <charset val="128"/>
      </rPr>
      <t>男子監督女子監督がいるときは連名でお願いします。また、審判資格のある方は丸を付けて下さい。</t>
    </r>
    <rPh sb="1" eb="3">
      <t>ニュウリョク</t>
    </rPh>
    <rPh sb="5" eb="7">
      <t>ダンシ</t>
    </rPh>
    <rPh sb="7" eb="9">
      <t>カントク</t>
    </rPh>
    <rPh sb="9" eb="11">
      <t>ジョシ</t>
    </rPh>
    <rPh sb="11" eb="13">
      <t>カントク</t>
    </rPh>
    <rPh sb="19" eb="21">
      <t>レンメイ</t>
    </rPh>
    <rPh sb="23" eb="24">
      <t>ネガ</t>
    </rPh>
    <rPh sb="32" eb="34">
      <t>シンパン</t>
    </rPh>
    <rPh sb="34" eb="36">
      <t>シカク</t>
    </rPh>
    <rPh sb="39" eb="40">
      <t>カタ</t>
    </rPh>
    <rPh sb="41" eb="42">
      <t>マル</t>
    </rPh>
    <rPh sb="43" eb="44">
      <t>ツ</t>
    </rPh>
    <rPh sb="46" eb="47">
      <t>クダ</t>
    </rPh>
    <phoneticPr fontId="2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</si>
  <si>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※緊急時に連絡がとれる番号（携帯）をお願いします。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rPh sb="28" eb="30">
      <t>ケイタイ</t>
    </rPh>
    <rPh sb="33" eb="34">
      <t>ネガ</t>
    </rPh>
    <phoneticPr fontId="2"/>
  </si>
  <si>
    <t>名城大学附属高等学校</t>
    <rPh sb="0" eb="2">
      <t>メイジョウ</t>
    </rPh>
    <rPh sb="2" eb="4">
      <t>ダイガク</t>
    </rPh>
    <rPh sb="4" eb="6">
      <t>フゾク</t>
    </rPh>
    <rPh sb="6" eb="8">
      <t>コウトウ</t>
    </rPh>
    <rPh sb="8" eb="10">
      <t>ガッコウ</t>
    </rPh>
    <phoneticPr fontId="2"/>
  </si>
  <si>
    <t>谷　　政人</t>
    <rPh sb="0" eb="1">
      <t>タニ</t>
    </rPh>
    <rPh sb="3" eb="5">
      <t>マサト</t>
    </rPh>
    <phoneticPr fontId="2"/>
  </si>
  <si>
    <t>E-mail：tanim@meijo-h.ed.jp</t>
    <phoneticPr fontId="2"/>
  </si>
  <si>
    <t>名古屋経済大学高蔵</t>
    <rPh sb="0" eb="3">
      <t>ナゴヤ</t>
    </rPh>
    <rPh sb="3" eb="5">
      <t>ケイザイ</t>
    </rPh>
    <rPh sb="5" eb="7">
      <t>ダイガク</t>
    </rPh>
    <rPh sb="7" eb="9">
      <t>タカクラ</t>
    </rPh>
    <phoneticPr fontId="2"/>
  </si>
  <si>
    <t>名古屋大谷</t>
    <rPh sb="0" eb="3">
      <t>ナゴヤ</t>
    </rPh>
    <rPh sb="3" eb="5">
      <t>オオタニ</t>
    </rPh>
    <phoneticPr fontId="2"/>
  </si>
  <si>
    <t>享栄</t>
    <rPh sb="0" eb="2">
      <t>キョウエイ</t>
    </rPh>
    <phoneticPr fontId="2"/>
  </si>
  <si>
    <t>中京大附属中京</t>
    <rPh sb="0" eb="3">
      <t>チュウキョウダイ</t>
    </rPh>
    <rPh sb="3" eb="5">
      <t>フゾク</t>
    </rPh>
    <rPh sb="5" eb="7">
      <t>チュウキョウ</t>
    </rPh>
    <phoneticPr fontId="2"/>
  </si>
  <si>
    <t>東海学園</t>
    <rPh sb="0" eb="2">
      <t>トウカイ</t>
    </rPh>
    <rPh sb="2" eb="4">
      <t>ガクエン</t>
    </rPh>
    <phoneticPr fontId="2"/>
  </si>
  <si>
    <t>愛知産業大学工業</t>
    <rPh sb="0" eb="2">
      <t>アイチ</t>
    </rPh>
    <rPh sb="2" eb="4">
      <t>サンギョウ</t>
    </rPh>
    <rPh sb="4" eb="6">
      <t>ダイガク</t>
    </rPh>
    <rPh sb="6" eb="8">
      <t>コウギョウ</t>
    </rPh>
    <phoneticPr fontId="2"/>
  </si>
  <si>
    <t>同朋</t>
    <rPh sb="0" eb="1">
      <t>ドウ</t>
    </rPh>
    <rPh sb="1" eb="2">
      <t>トモ</t>
    </rPh>
    <phoneticPr fontId="2"/>
  </si>
  <si>
    <t>名古屋工業</t>
    <rPh sb="0" eb="3">
      <t>ナゴヤ</t>
    </rPh>
    <rPh sb="3" eb="5">
      <t>コウギョウ</t>
    </rPh>
    <phoneticPr fontId="2"/>
  </si>
  <si>
    <t>名古屋女子大学</t>
    <rPh sb="0" eb="3">
      <t>ナゴヤ</t>
    </rPh>
    <rPh sb="3" eb="5">
      <t>ジョシ</t>
    </rPh>
    <rPh sb="5" eb="6">
      <t>ダイ</t>
    </rPh>
    <rPh sb="6" eb="7">
      <t>ガク</t>
    </rPh>
    <phoneticPr fontId="2"/>
  </si>
  <si>
    <t>中部大学第一</t>
    <rPh sb="0" eb="2">
      <t>チュウブ</t>
    </rPh>
    <rPh sb="2" eb="4">
      <t>ダイガク</t>
    </rPh>
    <rPh sb="4" eb="5">
      <t>ダイ</t>
    </rPh>
    <rPh sb="5" eb="6">
      <t>イチ</t>
    </rPh>
    <phoneticPr fontId="2"/>
  </si>
  <si>
    <t>桜花学園</t>
    <rPh sb="0" eb="2">
      <t>オウカ</t>
    </rPh>
    <rPh sb="2" eb="4">
      <t>ガクエン</t>
    </rPh>
    <phoneticPr fontId="2"/>
  </si>
  <si>
    <t>星城</t>
    <rPh sb="0" eb="2">
      <t>セイジョウ</t>
    </rPh>
    <phoneticPr fontId="2"/>
  </si>
  <si>
    <t>名古屋工学院</t>
    <rPh sb="0" eb="3">
      <t>ナゴヤ</t>
    </rPh>
    <rPh sb="3" eb="6">
      <t>コウガクイン</t>
    </rPh>
    <phoneticPr fontId="2"/>
  </si>
  <si>
    <t>大同大学大同</t>
    <rPh sb="0" eb="1">
      <t>ダイ</t>
    </rPh>
    <rPh sb="1" eb="3">
      <t>ドウダイ</t>
    </rPh>
    <rPh sb="3" eb="4">
      <t>ガク</t>
    </rPh>
    <rPh sb="4" eb="6">
      <t>ダイドウ</t>
    </rPh>
    <phoneticPr fontId="2"/>
  </si>
  <si>
    <t>名古屋情報専門</t>
    <rPh sb="0" eb="3">
      <t>ナゴヤ</t>
    </rPh>
    <rPh sb="3" eb="5">
      <t>ジョウホウ</t>
    </rPh>
    <rPh sb="5" eb="7">
      <t>センモン</t>
    </rPh>
    <phoneticPr fontId="2"/>
  </si>
  <si>
    <t>県立名古屋南</t>
    <rPh sb="0" eb="2">
      <t>ケンリツ</t>
    </rPh>
    <rPh sb="2" eb="5">
      <t>ナゴヤ</t>
    </rPh>
    <rPh sb="5" eb="6">
      <t>ミナミ</t>
    </rPh>
    <phoneticPr fontId="2"/>
  </si>
  <si>
    <t>南山男子部</t>
    <rPh sb="0" eb="2">
      <t>ナンザン</t>
    </rPh>
    <rPh sb="2" eb="4">
      <t>ダンシ</t>
    </rPh>
    <rPh sb="4" eb="5">
      <t>ブ</t>
    </rPh>
    <phoneticPr fontId="2"/>
  </si>
  <si>
    <t>南山女子部</t>
    <rPh sb="0" eb="2">
      <t>ナンザン</t>
    </rPh>
    <rPh sb="2" eb="4">
      <t>ジョシ</t>
    </rPh>
    <rPh sb="4" eb="5">
      <t>ブ</t>
    </rPh>
    <phoneticPr fontId="2"/>
  </si>
  <si>
    <t>名古屋市立緑</t>
    <rPh sb="0" eb="3">
      <t>ナゴヤ</t>
    </rPh>
    <rPh sb="3" eb="4">
      <t>シ</t>
    </rPh>
    <rPh sb="4" eb="5">
      <t>タ</t>
    </rPh>
    <rPh sb="5" eb="6">
      <t>ミドリ</t>
    </rPh>
    <phoneticPr fontId="2"/>
  </si>
  <si>
    <t>名城大学附属</t>
    <rPh sb="0" eb="2">
      <t>メイジョウ</t>
    </rPh>
    <rPh sb="2" eb="3">
      <t>ダイ</t>
    </rPh>
    <rPh sb="3" eb="4">
      <t>ガク</t>
    </rPh>
    <rPh sb="4" eb="5">
      <t>フ</t>
    </rPh>
    <rPh sb="5" eb="6">
      <t>ゾク</t>
    </rPh>
    <phoneticPr fontId="2"/>
  </si>
  <si>
    <t>名古屋市立若宮商業</t>
    <rPh sb="0" eb="3">
      <t>ナゴヤ</t>
    </rPh>
    <rPh sb="3" eb="4">
      <t>シ</t>
    </rPh>
    <rPh sb="4" eb="5">
      <t>タ</t>
    </rPh>
    <rPh sb="5" eb="7">
      <t>ワカミヤ</t>
    </rPh>
    <rPh sb="7" eb="9">
      <t>ショウギョウ</t>
    </rPh>
    <phoneticPr fontId="2"/>
  </si>
  <si>
    <t>名古屋市立桜台</t>
    <rPh sb="0" eb="3">
      <t>ナゴヤ</t>
    </rPh>
    <rPh sb="3" eb="4">
      <t>シ</t>
    </rPh>
    <rPh sb="4" eb="5">
      <t>タ</t>
    </rPh>
    <rPh sb="5" eb="6">
      <t>サクラ</t>
    </rPh>
    <rPh sb="6" eb="7">
      <t>ダイ</t>
    </rPh>
    <phoneticPr fontId="2"/>
  </si>
  <si>
    <t>名古屋市立工業</t>
    <rPh sb="0" eb="3">
      <t>ナゴヤ</t>
    </rPh>
    <rPh sb="3" eb="4">
      <t>シ</t>
    </rPh>
    <rPh sb="4" eb="5">
      <t>タ</t>
    </rPh>
    <rPh sb="5" eb="7">
      <t>コウギョウ</t>
    </rPh>
    <phoneticPr fontId="2"/>
  </si>
  <si>
    <t>名古屋市立向陽</t>
    <rPh sb="0" eb="3">
      <t>ナゴヤ</t>
    </rPh>
    <rPh sb="3" eb="4">
      <t>シ</t>
    </rPh>
    <rPh sb="4" eb="5">
      <t>タ</t>
    </rPh>
    <rPh sb="5" eb="7">
      <t>コウヨウ</t>
    </rPh>
    <phoneticPr fontId="2"/>
  </si>
  <si>
    <t>名古屋市立冨田</t>
    <rPh sb="0" eb="3">
      <t>ナゴヤ</t>
    </rPh>
    <rPh sb="3" eb="4">
      <t>シ</t>
    </rPh>
    <rPh sb="4" eb="5">
      <t>タ</t>
    </rPh>
    <rPh sb="5" eb="7">
      <t>トミタ</t>
    </rPh>
    <phoneticPr fontId="2"/>
  </si>
  <si>
    <t>東海工業専門</t>
    <rPh sb="0" eb="2">
      <t>トウカイ</t>
    </rPh>
    <rPh sb="2" eb="4">
      <t>コウギョウ</t>
    </rPh>
    <rPh sb="4" eb="6">
      <t>センモン</t>
    </rPh>
    <phoneticPr fontId="2"/>
  </si>
  <si>
    <t>名古屋南支部</t>
    <rPh sb="0" eb="3">
      <t>ナゴヤ</t>
    </rPh>
    <phoneticPr fontId="41"/>
  </si>
  <si>
    <t>・名南支部　陸上競技部　代表 　谷　政人</t>
    <rPh sb="2" eb="3">
      <t>ミナミ</t>
    </rPh>
    <rPh sb="16" eb="17">
      <t>タニ</t>
    </rPh>
    <rPh sb="18" eb="20">
      <t>マサト</t>
    </rPh>
    <phoneticPr fontId="2"/>
  </si>
  <si>
    <t>　三菱東京UFJ銀行　日進支店　７４５</t>
    <rPh sb="1" eb="3">
      <t>ミツビシ</t>
    </rPh>
    <rPh sb="3" eb="5">
      <t>トウキョウ</t>
    </rPh>
    <rPh sb="8" eb="10">
      <t>ギンコウ</t>
    </rPh>
    <rPh sb="11" eb="13">
      <t>ニッシン</t>
    </rPh>
    <rPh sb="13" eb="15">
      <t>シテン</t>
    </rPh>
    <phoneticPr fontId="2"/>
  </si>
  <si>
    <t>　普通預金　口座番号　０１１０８８５</t>
    <rPh sb="1" eb="3">
      <t>フツウ</t>
    </rPh>
    <rPh sb="3" eb="5">
      <t>ヨキン</t>
    </rPh>
    <phoneticPr fontId="2"/>
  </si>
  <si>
    <t>　三菱東京UFJ銀行　中村支店　６６０</t>
    <rPh sb="1" eb="3">
      <t>ミツビシ</t>
    </rPh>
    <rPh sb="3" eb="5">
      <t>トウキョウ</t>
    </rPh>
    <rPh sb="8" eb="10">
      <t>ギンコウ</t>
    </rPh>
    <rPh sb="11" eb="13">
      <t>ナカムラ</t>
    </rPh>
    <rPh sb="13" eb="15">
      <t>シテン</t>
    </rPh>
    <phoneticPr fontId="2"/>
  </si>
  <si>
    <t>　普通預金　口座番号　１３２１８０２</t>
    <rPh sb="1" eb="3">
      <t>フツウ</t>
    </rPh>
    <rPh sb="3" eb="5">
      <t>ヨキン</t>
    </rPh>
    <phoneticPr fontId="2"/>
  </si>
  <si>
    <t>　・入力したファイルを送信してください。</t>
    <rPh sb="2" eb="4">
      <t>ニュウリョク</t>
    </rPh>
    <phoneticPr fontId="2"/>
  </si>
  <si>
    <t>・名北支部</t>
    <rPh sb="1" eb="3">
      <t>メイホク</t>
    </rPh>
    <rPh sb="3" eb="5">
      <t>シブ</t>
    </rPh>
    <phoneticPr fontId="2"/>
  </si>
  <si>
    <t>・名南支部</t>
    <rPh sb="1" eb="3">
      <t>メイナン</t>
    </rPh>
    <rPh sb="3" eb="5">
      <t>シブ</t>
    </rPh>
    <phoneticPr fontId="2"/>
  </si>
  <si>
    <t xml:space="preserve"> koutairen.mn@gmail.com</t>
    <phoneticPr fontId="2"/>
  </si>
  <si>
    <t>・名南支部</t>
    <rPh sb="2" eb="3">
      <t>ミナミ</t>
    </rPh>
    <phoneticPr fontId="2"/>
  </si>
  <si>
    <t>　〒453-0031</t>
  </si>
  <si>
    <t>　　名古屋市中村区新富町１－３－１６</t>
    <rPh sb="2" eb="6">
      <t>ナゴヤシ</t>
    </rPh>
    <rPh sb="6" eb="9">
      <t>ナカムラク</t>
    </rPh>
    <rPh sb="9" eb="10">
      <t>シン</t>
    </rPh>
    <rPh sb="10" eb="11">
      <t>トミ</t>
    </rPh>
    <rPh sb="11" eb="12">
      <t>マチ</t>
    </rPh>
    <phoneticPr fontId="2"/>
  </si>
  <si>
    <t>　　名城大学附属高校　　　谷　　政人</t>
    <rPh sb="2" eb="4">
      <t>メイジョウ</t>
    </rPh>
    <rPh sb="4" eb="5">
      <t>ダイ</t>
    </rPh>
    <rPh sb="5" eb="6">
      <t>ガク</t>
    </rPh>
    <rPh sb="6" eb="8">
      <t>フゾク</t>
    </rPh>
    <rPh sb="8" eb="10">
      <t>コウコウ</t>
    </rPh>
    <rPh sb="13" eb="14">
      <t>タニ</t>
    </rPh>
    <rPh sb="16" eb="18">
      <t>マサト</t>
    </rPh>
    <phoneticPr fontId="2"/>
  </si>
  <si>
    <t>　　メールに添付するときは、ファイル名を確認してください。</t>
    <rPh sb="20" eb="22">
      <t>カクニン</t>
    </rPh>
    <phoneticPr fontId="2"/>
  </si>
  <si>
    <t>E-mail：nagoyameihokusiburikujyou@yahoo.co.jp</t>
    <phoneticPr fontId="2"/>
  </si>
  <si>
    <t>・名南支部</t>
    <rPh sb="1" eb="3">
      <t>メイナン</t>
    </rPh>
    <rPh sb="3" eb="5">
      <t>シブ</t>
    </rPh>
    <phoneticPr fontId="2"/>
  </si>
  <si>
    <t>名大附</t>
  </si>
  <si>
    <t>ﾒｲﾀﾞｲﾌ</t>
  </si>
  <si>
    <t>旭丘</t>
  </si>
  <si>
    <t>ｱｻﾋｶﾞｵｶ</t>
  </si>
  <si>
    <t>明和</t>
  </si>
  <si>
    <t>ﾒｲﾜ</t>
  </si>
  <si>
    <t>千種</t>
  </si>
  <si>
    <t>ﾁｸﾞｻ</t>
  </si>
  <si>
    <t>名古屋西</t>
  </si>
  <si>
    <t>ﾅｺﾞﾔﾆｼ</t>
  </si>
  <si>
    <t>守山</t>
  </si>
  <si>
    <t>ﾓﾘﾔﾏ</t>
  </si>
  <si>
    <t>愛知工</t>
  </si>
  <si>
    <t>ｱｲﾁｺｳｷﾞｮｳ</t>
  </si>
  <si>
    <t>愛知商</t>
  </si>
  <si>
    <t>ｱｲﾁｼｮｳｷﾞｮｳ</t>
  </si>
  <si>
    <t>緑丘商</t>
  </si>
  <si>
    <t>ﾐﾄﾞﾘｶﾞｵｶｼｮｳｷﾞｮｳ</t>
  </si>
  <si>
    <t>春日井</t>
  </si>
  <si>
    <t>ｶｽｶﾞｲ</t>
  </si>
  <si>
    <t>春日井西</t>
  </si>
  <si>
    <t>ｶｽｶﾞｲﾆｼ</t>
  </si>
  <si>
    <t>春日井商</t>
  </si>
  <si>
    <t>ｶｽｶﾞｲｼｮｳｷﾞｮｳ</t>
  </si>
  <si>
    <t>旭野</t>
  </si>
  <si>
    <t>ｱｻﾋﾉ</t>
  </si>
  <si>
    <t>長久手</t>
  </si>
  <si>
    <t>ﾅｶﾞｸﾃ</t>
  </si>
  <si>
    <t>瀬戸</t>
  </si>
  <si>
    <t>ｾﾄ</t>
  </si>
  <si>
    <t>菊里</t>
  </si>
  <si>
    <t>ｷｸｻﾞﾄ</t>
  </si>
  <si>
    <t>市立北</t>
  </si>
  <si>
    <t>ｲﾁﾘﾂｷﾀ</t>
  </si>
  <si>
    <t>市工芸</t>
  </si>
  <si>
    <t>ｼｺｳｹﾞｲ</t>
  </si>
  <si>
    <t>西陵</t>
  </si>
  <si>
    <t>ｾｲﾘｮｳ</t>
  </si>
  <si>
    <t>名古屋商</t>
  </si>
  <si>
    <t>ﾅｺﾞﾔｼｮｳｷﾞｮｳ</t>
  </si>
  <si>
    <t>山田</t>
  </si>
  <si>
    <t>ﾔﾏﾀﾞ</t>
  </si>
  <si>
    <t>瀬戸西</t>
  </si>
  <si>
    <t>ｾﾄﾆｼ</t>
  </si>
  <si>
    <t>春日井東</t>
  </si>
  <si>
    <t>ｶｽｶﾞｲﾋｶﾞｼ</t>
  </si>
  <si>
    <t>高蔵寺</t>
  </si>
  <si>
    <t>ｺｳｿﾞｳｼﾞ</t>
  </si>
  <si>
    <t>春日井工</t>
  </si>
  <si>
    <t>ｶｽｶﾞｲｺｳｷﾞｮｳ</t>
  </si>
  <si>
    <t>瀬戸北総合</t>
  </si>
  <si>
    <t>ｾﾄｷﾀｿｳｺﾞｳ</t>
  </si>
  <si>
    <t>名東</t>
  </si>
  <si>
    <t>ﾒｲﾄｳ</t>
  </si>
  <si>
    <t>春日井南</t>
  </si>
  <si>
    <t>ｶｽｶﾞｲﾐﾅﾐ</t>
  </si>
  <si>
    <t>名古屋聾</t>
  </si>
  <si>
    <t>ﾅｺﾞﾔﾛｳ</t>
  </si>
  <si>
    <t>愛知</t>
  </si>
  <si>
    <t>ｱｲﾁ</t>
  </si>
  <si>
    <t>愛知淑徳</t>
  </si>
  <si>
    <t>ｱｲﾁｼｭｸﾄｸ</t>
  </si>
  <si>
    <t>啓明学館</t>
  </si>
  <si>
    <t>ｹｲﾒｲｶﾞｯｶﾝ</t>
  </si>
  <si>
    <t>名経大市邨</t>
  </si>
  <si>
    <t>ﾒｲｹｲﾀﾞｲｲﾁﾑﾗ</t>
  </si>
  <si>
    <t>椙山女学園</t>
  </si>
  <si>
    <t>ｽｷﾞﾔﾏｼﾞｮｶﾞｸｴﾝ</t>
  </si>
  <si>
    <t>至学館</t>
  </si>
  <si>
    <t>ｼｶﾞｸｶﾝ</t>
  </si>
  <si>
    <t>東海</t>
  </si>
  <si>
    <t>ﾄｳｶｲ</t>
  </si>
  <si>
    <t>東邦</t>
  </si>
  <si>
    <t>ﾄｳﾎｳ</t>
  </si>
  <si>
    <t>名古屋</t>
  </si>
  <si>
    <t>ﾅｺﾞﾔ</t>
  </si>
  <si>
    <t>愛工大名電</t>
  </si>
  <si>
    <t>ｱｲｺｳﾀﾞｲﾒｲﾃﾞﾝ</t>
  </si>
  <si>
    <t>菊華</t>
  </si>
  <si>
    <t>ｷｸｶ</t>
  </si>
  <si>
    <t>聖霊</t>
  </si>
  <si>
    <t>ｾｲﾚｲ</t>
  </si>
  <si>
    <t>中部大春日丘</t>
  </si>
  <si>
    <t>ﾁｭｳﾌﾞﾀﾞｲﾊﾙﾋｶﾞｵｶ</t>
  </si>
  <si>
    <t>栄徳</t>
  </si>
  <si>
    <t>ｴｲﾄｸ</t>
  </si>
  <si>
    <t>総合工科</t>
  </si>
  <si>
    <t>ｿｳｺﾞｳｺｳｶ</t>
  </si>
  <si>
    <t>瑞陵</t>
  </si>
  <si>
    <t>ｽﾞｲﾘｮｳ</t>
  </si>
  <si>
    <t>惟信</t>
  </si>
  <si>
    <t>ｲｼﾝ</t>
  </si>
  <si>
    <t>松蔭</t>
  </si>
  <si>
    <t>ｼｮｳｲﾝ</t>
  </si>
  <si>
    <t>昭和</t>
  </si>
  <si>
    <t>ｼｮｳﾜ</t>
  </si>
  <si>
    <t>熱田</t>
  </si>
  <si>
    <t>ｱﾂﾀ</t>
  </si>
  <si>
    <t>中村</t>
  </si>
  <si>
    <t>ﾅｶﾑﾗ</t>
  </si>
  <si>
    <t>南陽</t>
  </si>
  <si>
    <t>ﾅﾝﾖｳ</t>
  </si>
  <si>
    <t>鳴海</t>
  </si>
  <si>
    <t>ﾅﾙﾐ</t>
  </si>
  <si>
    <t>名南工</t>
  </si>
  <si>
    <t>ﾒｲﾅﾝｺｳ</t>
  </si>
  <si>
    <t>中川商</t>
  </si>
  <si>
    <t>ﾅｶｶﾞﾜｼｮｳ</t>
  </si>
  <si>
    <t>東郷</t>
  </si>
  <si>
    <t>ﾄｳｺﾞｳ</t>
  </si>
  <si>
    <t>豊明</t>
  </si>
  <si>
    <t>ﾄﾖｱｹ</t>
  </si>
  <si>
    <t>天白</t>
  </si>
  <si>
    <t>ﾃﾝﾊﾟｸ</t>
  </si>
  <si>
    <t>向陽</t>
  </si>
  <si>
    <t>ｺｳﾖｳ</t>
  </si>
  <si>
    <t>桜台</t>
  </si>
  <si>
    <t>ｻｸﾗﾀﾞｲ</t>
  </si>
  <si>
    <t>市工業</t>
  </si>
  <si>
    <t>ｼｺｳｷﾞｮｳ</t>
  </si>
  <si>
    <t>緑</t>
  </si>
  <si>
    <t>ﾐﾄﾞﾘ</t>
  </si>
  <si>
    <t>富田</t>
  </si>
  <si>
    <t>ﾄﾐﾀ</t>
  </si>
  <si>
    <t>日進</t>
  </si>
  <si>
    <t>ﾆｯｼﾝ</t>
  </si>
  <si>
    <t>日進西</t>
  </si>
  <si>
    <t>ﾆｯｼﾝﾆｼ</t>
  </si>
  <si>
    <t>名古屋南</t>
  </si>
  <si>
    <t>ﾅｺﾞﾔﾐﾅﾐ</t>
  </si>
  <si>
    <t>名経大高蔵</t>
  </si>
  <si>
    <t>ﾒｲｹｲﾀﾞｲﾀｶｸﾗ</t>
  </si>
  <si>
    <t>名古屋大谷</t>
  </si>
  <si>
    <t>ﾅｺﾞﾔｵｵﾀﾆ</t>
  </si>
  <si>
    <t>享栄</t>
  </si>
  <si>
    <t>ｷｮｳｴｲ</t>
  </si>
  <si>
    <t>大同大大同</t>
  </si>
  <si>
    <t>ﾀﾞｲﾄﾞｳﾀﾞｲﾀﾞｲﾄﾞｳ</t>
  </si>
  <si>
    <t>中京大中京</t>
  </si>
  <si>
    <t>ﾁｭｳｷｮｳﾀﾞｲﾁｭｳｷｮｳ</t>
  </si>
  <si>
    <t>東海学園</t>
  </si>
  <si>
    <t>ﾄｳｶｲｶﾞｸｴﾝ</t>
  </si>
  <si>
    <t>愛産大工</t>
  </si>
  <si>
    <t>ｱｲｻﾝﾀﾞｲｺｳ</t>
  </si>
  <si>
    <t>同朋</t>
  </si>
  <si>
    <t>ﾄﾞｳﾎｳ</t>
  </si>
  <si>
    <t>名古屋工</t>
  </si>
  <si>
    <t>ﾅｺﾞﾔｺｳ</t>
  </si>
  <si>
    <t>名女大</t>
  </si>
  <si>
    <t>ﾒｲｼﾞｮﾀﾞｲ</t>
  </si>
  <si>
    <t>中部大第一</t>
  </si>
  <si>
    <t>ﾁｭｳﾌﾞﾀﾞｲﾀﾞｲｲﾁ</t>
  </si>
  <si>
    <t>桜花学園</t>
  </si>
  <si>
    <t>ｵｳｶｶﾞｸｴﾝ</t>
  </si>
  <si>
    <t>南山男子</t>
  </si>
  <si>
    <t>ﾅﾝｻﾞﾝﾀﾞﾝｼ</t>
  </si>
  <si>
    <t>南山女子</t>
  </si>
  <si>
    <t>ﾅﾝｻﾞﾝｼﾞｮｼ</t>
  </si>
  <si>
    <t>名城大附</t>
  </si>
  <si>
    <t>ﾒｲｼﾞｮｳﾀﾞｲﾌ</t>
  </si>
  <si>
    <t>星城</t>
  </si>
  <si>
    <t>ｾｲｼﾞｮｳ</t>
  </si>
  <si>
    <t>名古屋情報</t>
  </si>
  <si>
    <t>ﾅｺﾞﾔｼﾞｮｳﾎｳ</t>
  </si>
  <si>
    <t>名古屋工学院</t>
  </si>
  <si>
    <t>ﾅｺﾞﾔｺｳｶﾞｸｲﾝ</t>
  </si>
  <si>
    <t>東海工専</t>
  </si>
  <si>
    <t>ﾄｳｶｲｺｳｷﾞｮｳｾﾝ</t>
  </si>
  <si>
    <t>若宮商</t>
  </si>
  <si>
    <t>ﾜｶﾐﾔｼｮｳ</t>
  </si>
  <si>
    <t>国立大学法人名古屋大学教育学部附属</t>
  </si>
  <si>
    <t>愛知県立旭丘</t>
  </si>
  <si>
    <t>愛知県立明和</t>
  </si>
  <si>
    <t>愛知県立千種</t>
  </si>
  <si>
    <t>愛知県立名古屋西</t>
  </si>
  <si>
    <t>愛知県立守山</t>
  </si>
  <si>
    <t>愛知県立愛知工業</t>
  </si>
  <si>
    <t>愛知県立愛知商業</t>
  </si>
  <si>
    <t>愛知県立緑丘商業</t>
  </si>
  <si>
    <t>愛知県立春日井</t>
  </si>
  <si>
    <t>愛知県立春日井西</t>
  </si>
  <si>
    <t>愛知県立春日井商業</t>
  </si>
  <si>
    <t>愛知県立旭野</t>
  </si>
  <si>
    <t>愛知県立長久手</t>
  </si>
  <si>
    <t>愛知県立瀬戸</t>
  </si>
  <si>
    <t>名古屋市立菊里</t>
  </si>
  <si>
    <t>名古屋市立北</t>
  </si>
  <si>
    <t>名古屋市立工芸</t>
  </si>
  <si>
    <t>名古屋市立西陵</t>
  </si>
  <si>
    <t>名古屋市立名古屋商業</t>
  </si>
  <si>
    <t>名古屋市立山田</t>
  </si>
  <si>
    <t>愛知県立瀬戸西</t>
  </si>
  <si>
    <t>愛知県立春日井東</t>
  </si>
  <si>
    <t>愛知県立高蔵寺</t>
  </si>
  <si>
    <t>愛知県立春日井工業</t>
  </si>
  <si>
    <t>愛知県立瀬戸北総合</t>
  </si>
  <si>
    <t>名古屋市立名東</t>
  </si>
  <si>
    <t>愛知県立春日井南</t>
  </si>
  <si>
    <t>愛知県立名古屋聾</t>
  </si>
  <si>
    <t>学校法人愛知学院愛知</t>
  </si>
  <si>
    <t>学校法人愛知淑徳学園愛知淑徳</t>
  </si>
  <si>
    <t>学校法人愛美学園啓明学館</t>
  </si>
  <si>
    <t>学校法人市邨学園名古屋経済大学市邨</t>
  </si>
  <si>
    <t>学校法人椙山女学園椙山女学園</t>
  </si>
  <si>
    <t>学校法人至学館　至学館</t>
  </si>
  <si>
    <t>学校法人東海学園東海</t>
  </si>
  <si>
    <t>学校法人東邦学園東邦</t>
  </si>
  <si>
    <t>学校法人名古屋学院名古屋</t>
  </si>
  <si>
    <t>学校法人名古屋電気学園愛知工業大学名電</t>
  </si>
  <si>
    <t>学校法人菊武学園菊華</t>
  </si>
  <si>
    <t>学校法人南山学園聖霊</t>
  </si>
  <si>
    <t>学校法人中部大学春日丘</t>
  </si>
  <si>
    <t>学校法人愛知享栄学園栄徳</t>
    <rPh sb="4" eb="6">
      <t>アイチ</t>
    </rPh>
    <phoneticPr fontId="1"/>
  </si>
  <si>
    <t>愛知県立愛知総合工科</t>
    <rPh sb="0" eb="4">
      <t>アイチケンリツ</t>
    </rPh>
    <rPh sb="4" eb="6">
      <t>アイチ</t>
    </rPh>
    <rPh sb="6" eb="8">
      <t>ソウゴウ</t>
    </rPh>
    <rPh sb="8" eb="10">
      <t>コウカ</t>
    </rPh>
    <phoneticPr fontId="2"/>
  </si>
  <si>
    <t>愛知県立瑞陵</t>
    <rPh sb="0" eb="2">
      <t>アイチ</t>
    </rPh>
    <rPh sb="2" eb="4">
      <t>ケンリツ</t>
    </rPh>
    <rPh sb="4" eb="5">
      <t>ミズ</t>
    </rPh>
    <rPh sb="5" eb="6">
      <t>リョウ</t>
    </rPh>
    <phoneticPr fontId="2"/>
  </si>
  <si>
    <t>愛知県立惟信</t>
    <rPh sb="4" eb="5">
      <t>イ</t>
    </rPh>
    <rPh sb="5" eb="6">
      <t>シン</t>
    </rPh>
    <phoneticPr fontId="2"/>
  </si>
  <si>
    <t>愛知県立松蔭</t>
    <rPh sb="4" eb="6">
      <t>ショウイン</t>
    </rPh>
    <phoneticPr fontId="2"/>
  </si>
  <si>
    <t>愛知県立昭和</t>
    <rPh sb="4" eb="6">
      <t>ショウワ</t>
    </rPh>
    <phoneticPr fontId="2"/>
  </si>
  <si>
    <t>愛知県立熱田</t>
    <rPh sb="4" eb="6">
      <t>アツタ</t>
    </rPh>
    <phoneticPr fontId="2"/>
  </si>
  <si>
    <t>愛知県立中村</t>
    <rPh sb="4" eb="6">
      <t>ナカムラ</t>
    </rPh>
    <phoneticPr fontId="2"/>
  </si>
  <si>
    <t>愛知県立南陽</t>
    <rPh sb="4" eb="6">
      <t>ナンヨウ</t>
    </rPh>
    <phoneticPr fontId="2"/>
  </si>
  <si>
    <t>愛知県立鳴海</t>
    <rPh sb="4" eb="6">
      <t>ナルミ</t>
    </rPh>
    <phoneticPr fontId="2"/>
  </si>
  <si>
    <t>愛知県立名南工業</t>
    <rPh sb="4" eb="5">
      <t>ナ</t>
    </rPh>
    <rPh sb="5" eb="6">
      <t>ミナミ</t>
    </rPh>
    <rPh sb="6" eb="8">
      <t>コウギョウ</t>
    </rPh>
    <phoneticPr fontId="2"/>
  </si>
  <si>
    <t>愛知県立中川商業</t>
    <rPh sb="4" eb="6">
      <t>ナカガワ</t>
    </rPh>
    <rPh sb="6" eb="8">
      <t>ショウギョウ</t>
    </rPh>
    <phoneticPr fontId="2"/>
  </si>
  <si>
    <t>愛知県立東郷</t>
    <rPh sb="4" eb="6">
      <t>トウゴウ</t>
    </rPh>
    <phoneticPr fontId="2"/>
  </si>
  <si>
    <t>愛知県立豊明</t>
    <rPh sb="4" eb="6">
      <t>トヨアケ</t>
    </rPh>
    <phoneticPr fontId="2"/>
  </si>
  <si>
    <t>愛知県立天白</t>
    <rPh sb="4" eb="6">
      <t>テンパク</t>
    </rPh>
    <phoneticPr fontId="2"/>
  </si>
  <si>
    <t>愛知県立日進</t>
    <rPh sb="4" eb="6">
      <t>ニッシン</t>
    </rPh>
    <phoneticPr fontId="2"/>
  </si>
  <si>
    <t>愛知県立日進西</t>
    <rPh sb="4" eb="6">
      <t>ニッシン</t>
    </rPh>
    <rPh sb="6" eb="7">
      <t>ニシ</t>
    </rPh>
    <phoneticPr fontId="2"/>
  </si>
  <si>
    <t>H</t>
    <phoneticPr fontId="2"/>
  </si>
  <si>
    <t>J</t>
    <phoneticPr fontId="2"/>
  </si>
  <si>
    <t>TEL：052‐481‐7436　（名城大附属高校）</t>
    <phoneticPr fontId="2"/>
  </si>
  <si>
    <t>名南北支部</t>
    <rPh sb="0" eb="2">
      <t>メイナン</t>
    </rPh>
    <rPh sb="1" eb="2">
      <t>ミナミ</t>
    </rPh>
    <rPh sb="2" eb="3">
      <t>キタ</t>
    </rPh>
    <rPh sb="3" eb="5">
      <t>シブ</t>
    </rPh>
    <phoneticPr fontId="2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</si>
  <si>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</si>
  <si>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</si>
  <si>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</si>
  <si>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目</t>
    <rPh sb="0" eb="1">
      <t>タネ</t>
    </rPh>
    <rPh sb="3" eb="4">
      <t>メ</t>
    </rPh>
    <phoneticPr fontId="2"/>
  </si>
  <si>
    <t>申込数</t>
    <rPh sb="0" eb="2">
      <t>モウシコミ</t>
    </rPh>
    <rPh sb="2" eb="3">
      <t>スウ</t>
    </rPh>
    <phoneticPr fontId="2"/>
  </si>
  <si>
    <t>種　　　目</t>
    <rPh sb="0" eb="1">
      <t>タネ</t>
    </rPh>
    <rPh sb="4" eb="5">
      <t>メ</t>
    </rPh>
    <phoneticPr fontId="2"/>
  </si>
  <si>
    <t>申　込　人　数</t>
    <rPh sb="0" eb="1">
      <t>サル</t>
    </rPh>
    <rPh sb="2" eb="3">
      <t>コミ</t>
    </rPh>
    <rPh sb="4" eb="5">
      <t>ヒト</t>
    </rPh>
    <rPh sb="6" eb="7">
      <t>スウ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</si>
  <si>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</si>
  <si>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男子人数</t>
    <rPh sb="0" eb="2">
      <t>ダンシ</t>
    </rPh>
    <rPh sb="2" eb="4">
      <t>ニンズウ</t>
    </rPh>
    <phoneticPr fontId="2"/>
  </si>
  <si>
    <t>申込人数×700円</t>
    <rPh sb="0" eb="2">
      <t>モウシコミ</t>
    </rPh>
    <rPh sb="2" eb="4">
      <t>ニンズウ</t>
    </rPh>
    <rPh sb="8" eb="9">
      <t>エン</t>
    </rPh>
    <phoneticPr fontId="2"/>
  </si>
  <si>
    <t>女子人数</t>
    <rPh sb="0" eb="2">
      <t>ジョシ</t>
    </rPh>
    <rPh sb="2" eb="4">
      <t>ニンズウ</t>
    </rPh>
    <phoneticPr fontId="2"/>
  </si>
  <si>
    <t>合計人数</t>
    <rPh sb="0" eb="2">
      <t>ゴウケイ</t>
    </rPh>
    <rPh sb="2" eb="4">
      <t>ニンズウ</t>
    </rPh>
    <phoneticPr fontId="2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</si>
  <si>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入力は、男子を先に入力し、続けて女子を入力してください。絶対に行を空けないでください。空白行以下の選手データは登録されません。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rPh sb="31" eb="33">
      <t>ゼッタイ</t>
    </rPh>
    <rPh sb="34" eb="35">
      <t>ギョウ</t>
    </rPh>
    <rPh sb="36" eb="37">
      <t>ア</t>
    </rPh>
    <rPh sb="46" eb="48">
      <t>クウハク</t>
    </rPh>
    <rPh sb="48" eb="49">
      <t>ギョウ</t>
    </rPh>
    <rPh sb="49" eb="51">
      <t>イカ</t>
    </rPh>
    <rPh sb="52" eb="54">
      <t>センシュ</t>
    </rPh>
    <rPh sb="58" eb="60">
      <t>トウロク</t>
    </rPh>
    <phoneticPr fontId="2"/>
  </si>
  <si>
    <t>　　⑧参加料の振込</t>
    <rPh sb="3" eb="6">
      <t>サンカリョウ</t>
    </rPh>
    <rPh sb="7" eb="9">
      <t>フリコミ</t>
    </rPh>
    <phoneticPr fontId="64"/>
  </si>
  <si>
    <t>　・「種目別人数一覧」の裏面には振込明細書のコピーを添付してください。</t>
    <rPh sb="3" eb="6">
      <t>シュモクベツ</t>
    </rPh>
    <rPh sb="6" eb="8">
      <t>ニンズウ</t>
    </rPh>
    <rPh sb="8" eb="10">
      <t>イチラン</t>
    </rPh>
    <rPh sb="12" eb="14">
      <t>リメン</t>
    </rPh>
    <rPh sb="16" eb="18">
      <t>フリコミ</t>
    </rPh>
    <rPh sb="18" eb="21">
      <t>メイサイショ</t>
    </rPh>
    <rPh sb="26" eb="28">
      <t>テンプ</t>
    </rPh>
    <phoneticPr fontId="2"/>
  </si>
  <si>
    <t>下記に参加料を振り込み、明細書のコピーを「種目別人数一覧」の裏面に添付してください。</t>
    <rPh sb="0" eb="2">
      <t>カキ</t>
    </rPh>
    <rPh sb="3" eb="6">
      <t>サンカリョウ</t>
    </rPh>
    <rPh sb="7" eb="8">
      <t>フ</t>
    </rPh>
    <rPh sb="9" eb="10">
      <t>コ</t>
    </rPh>
    <rPh sb="12" eb="15">
      <t>メイサイショ</t>
    </rPh>
    <rPh sb="21" eb="24">
      <t>シュモクベツ</t>
    </rPh>
    <rPh sb="24" eb="26">
      <t>ニンズウ</t>
    </rPh>
    <rPh sb="26" eb="28">
      <t>イチラン</t>
    </rPh>
    <rPh sb="30" eb="32">
      <t>ウラメン</t>
    </rPh>
    <rPh sb="33" eb="35">
      <t>テンプ</t>
    </rPh>
    <phoneticPr fontId="2"/>
  </si>
  <si>
    <t>大会要項（出場制限等）をよく読んで入力してください。全国高校総体出場者のオープン種目については、別途申し合わせ事項があります。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rPh sb="26" eb="28">
      <t>ゼンコク</t>
    </rPh>
    <rPh sb="28" eb="30">
      <t>コウコウ</t>
    </rPh>
    <rPh sb="30" eb="32">
      <t>ソウタイ</t>
    </rPh>
    <rPh sb="32" eb="35">
      <t>シュツジョウシャ</t>
    </rPh>
    <rPh sb="40" eb="42">
      <t>シュモク</t>
    </rPh>
    <rPh sb="48" eb="50">
      <t>ベット</t>
    </rPh>
    <rPh sb="50" eb="51">
      <t>モウ</t>
    </rPh>
    <rPh sb="52" eb="53">
      <t>ア</t>
    </rPh>
    <rPh sb="55" eb="57">
      <t>ジコウ</t>
    </rPh>
    <phoneticPr fontId="2"/>
  </si>
  <si>
    <t>　〒451-8561</t>
    <phoneticPr fontId="2"/>
  </si>
  <si>
    <t>　　名古屋市西区天神山町４－７</t>
    <rPh sb="2" eb="6">
      <t>ナゴヤシ</t>
    </rPh>
    <rPh sb="6" eb="8">
      <t>ニシク</t>
    </rPh>
    <rPh sb="8" eb="12">
      <t>テンジンヤマチョウ</t>
    </rPh>
    <phoneticPr fontId="2"/>
  </si>
  <si>
    <t>　　愛知県立名古屋西高等学校　後藤　賢二</t>
    <rPh sb="2" eb="6">
      <t>アイチケンリツ</t>
    </rPh>
    <rPh sb="6" eb="9">
      <t>ナゴヤ</t>
    </rPh>
    <rPh sb="9" eb="10">
      <t>ニシ</t>
    </rPh>
    <rPh sb="10" eb="12">
      <t>コウトウ</t>
    </rPh>
    <rPh sb="12" eb="14">
      <t>ガッコウ</t>
    </rPh>
    <rPh sb="15" eb="17">
      <t>ゴトウ</t>
    </rPh>
    <rPh sb="18" eb="20">
      <t>ケンジ</t>
    </rPh>
    <phoneticPr fontId="2"/>
  </si>
  <si>
    <t>TEL：052‐522-2451　(名古屋西高校）</t>
    <rPh sb="18" eb="24">
      <t>ナゴヤニシコウコウ</t>
    </rPh>
    <phoneticPr fontId="2"/>
  </si>
  <si>
    <t>後藤　賢二</t>
    <rPh sb="0" eb="2">
      <t>ゴトウ</t>
    </rPh>
    <rPh sb="3" eb="5">
      <t>ケンジ</t>
    </rPh>
    <phoneticPr fontId="2"/>
  </si>
  <si>
    <t xml:space="preserve"> koutairen.kt@gmail.com</t>
    <phoneticPr fontId="2"/>
  </si>
  <si>
    <t>愛知県立名古屋西高等学校</t>
    <rPh sb="0" eb="4">
      <t>アイチケンリツ</t>
    </rPh>
    <rPh sb="4" eb="8">
      <t>ナゴヤニシ</t>
    </rPh>
    <rPh sb="8" eb="10">
      <t>コウトウ</t>
    </rPh>
    <rPh sb="10" eb="12">
      <t>ガッコウ</t>
    </rPh>
    <phoneticPr fontId="2"/>
  </si>
  <si>
    <t>新人戦大会</t>
    <rPh sb="0" eb="3">
      <t>シンジンセン</t>
    </rPh>
    <rPh sb="3" eb="5">
      <t>タイカイ</t>
    </rPh>
    <phoneticPr fontId="2"/>
  </si>
  <si>
    <t>平成29年９月16日～9月18日</t>
    <rPh sb="0" eb="2">
      <t>ヘイセイ</t>
    </rPh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</si>
  <si>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No</t>
    <phoneticPr fontId="41"/>
  </si>
  <si>
    <t>FLAG</t>
    <phoneticPr fontId="41"/>
  </si>
  <si>
    <t>No</t>
    <phoneticPr fontId="41"/>
  </si>
  <si>
    <t>北男100m</t>
    <rPh sb="1" eb="2">
      <t>オトコ</t>
    </rPh>
    <phoneticPr fontId="41"/>
  </si>
  <si>
    <t>北女100m</t>
    <phoneticPr fontId="41"/>
  </si>
  <si>
    <t>北男4X100mR</t>
    <rPh sb="1" eb="2">
      <t>オトコ</t>
    </rPh>
    <phoneticPr fontId="41"/>
  </si>
  <si>
    <t>北男200m</t>
    <rPh sb="1" eb="2">
      <t>オトコ</t>
    </rPh>
    <phoneticPr fontId="41"/>
  </si>
  <si>
    <t>北女200m</t>
    <phoneticPr fontId="41"/>
  </si>
  <si>
    <t>北男4X400mR</t>
    <rPh sb="1" eb="2">
      <t>オトコ</t>
    </rPh>
    <phoneticPr fontId="41"/>
  </si>
  <si>
    <t>北男400m</t>
    <rPh sb="1" eb="2">
      <t>オトコ</t>
    </rPh>
    <phoneticPr fontId="41"/>
  </si>
  <si>
    <t>北女400m</t>
    <phoneticPr fontId="41"/>
  </si>
  <si>
    <t>北女4X100mR</t>
    <phoneticPr fontId="41"/>
  </si>
  <si>
    <t>北男800m</t>
    <rPh sb="1" eb="2">
      <t>オトコ</t>
    </rPh>
    <phoneticPr fontId="41"/>
  </si>
  <si>
    <t>北女800m</t>
    <phoneticPr fontId="41"/>
  </si>
  <si>
    <t>北女4X400mR</t>
    <phoneticPr fontId="41"/>
  </si>
  <si>
    <t>北男1500m</t>
    <rPh sb="1" eb="2">
      <t>オトコ</t>
    </rPh>
    <phoneticPr fontId="41"/>
  </si>
  <si>
    <t>北女1500m</t>
    <phoneticPr fontId="41"/>
  </si>
  <si>
    <t>北男5000m</t>
    <rPh sb="1" eb="2">
      <t>オトコ</t>
    </rPh>
    <phoneticPr fontId="41"/>
  </si>
  <si>
    <t>北女3000m</t>
    <phoneticPr fontId="41"/>
  </si>
  <si>
    <t>北男110mH</t>
    <rPh sb="1" eb="2">
      <t>オトコ</t>
    </rPh>
    <phoneticPr fontId="41"/>
  </si>
  <si>
    <t>北女100mH</t>
    <phoneticPr fontId="41"/>
  </si>
  <si>
    <t>北男400mH</t>
    <rPh sb="1" eb="2">
      <t>オトコ</t>
    </rPh>
    <phoneticPr fontId="41"/>
  </si>
  <si>
    <t>北女400mH</t>
    <phoneticPr fontId="41"/>
  </si>
  <si>
    <t>北男3000mSC</t>
    <rPh sb="1" eb="2">
      <t>オトコ</t>
    </rPh>
    <phoneticPr fontId="41"/>
  </si>
  <si>
    <t>北女5000mW</t>
    <phoneticPr fontId="41"/>
  </si>
  <si>
    <t>北男5000mW</t>
    <rPh sb="1" eb="2">
      <t>オトコ</t>
    </rPh>
    <phoneticPr fontId="41"/>
  </si>
  <si>
    <t>北女走高跳</t>
    <rPh sb="2" eb="3">
      <t>ハシ</t>
    </rPh>
    <rPh sb="3" eb="5">
      <t>タカト</t>
    </rPh>
    <phoneticPr fontId="41"/>
  </si>
  <si>
    <t>北男走高跳</t>
    <rPh sb="1" eb="2">
      <t>オトコ</t>
    </rPh>
    <rPh sb="2" eb="3">
      <t>ハシ</t>
    </rPh>
    <rPh sb="3" eb="5">
      <t>タカト</t>
    </rPh>
    <phoneticPr fontId="41"/>
  </si>
  <si>
    <t>北女棒高跳</t>
    <rPh sb="1" eb="2">
      <t>ジョ</t>
    </rPh>
    <rPh sb="2" eb="5">
      <t>ボウタカト</t>
    </rPh>
    <phoneticPr fontId="41"/>
  </si>
  <si>
    <t>北男棒高跳</t>
    <rPh sb="1" eb="2">
      <t>オトコ</t>
    </rPh>
    <rPh sb="2" eb="5">
      <t>ボウタカト</t>
    </rPh>
    <phoneticPr fontId="41"/>
  </si>
  <si>
    <t>北女走幅跳</t>
    <rPh sb="2" eb="3">
      <t>ハシ</t>
    </rPh>
    <rPh sb="3" eb="5">
      <t>ハバト</t>
    </rPh>
    <phoneticPr fontId="41"/>
  </si>
  <si>
    <t>北男走幅跳</t>
    <rPh sb="1" eb="2">
      <t>オトコ</t>
    </rPh>
    <rPh sb="2" eb="3">
      <t>ハシ</t>
    </rPh>
    <rPh sb="3" eb="5">
      <t>ハバト</t>
    </rPh>
    <phoneticPr fontId="41"/>
  </si>
  <si>
    <t>北女三段跳</t>
    <rPh sb="1" eb="2">
      <t>ジョ</t>
    </rPh>
    <rPh sb="2" eb="5">
      <t>サンダント</t>
    </rPh>
    <phoneticPr fontId="41"/>
  </si>
  <si>
    <t>北男三段跳</t>
    <rPh sb="1" eb="2">
      <t>オトコ</t>
    </rPh>
    <rPh sb="2" eb="5">
      <t>サンダント</t>
    </rPh>
    <phoneticPr fontId="41"/>
  </si>
  <si>
    <t>北女砲丸投</t>
    <rPh sb="2" eb="5">
      <t>ホウガンナ</t>
    </rPh>
    <phoneticPr fontId="41"/>
  </si>
  <si>
    <t>北男砲丸投</t>
    <rPh sb="1" eb="2">
      <t>オトコ</t>
    </rPh>
    <rPh sb="2" eb="5">
      <t>ホウガンナ</t>
    </rPh>
    <phoneticPr fontId="41"/>
  </si>
  <si>
    <t>北女円盤投</t>
    <rPh sb="2" eb="5">
      <t>エンバンナ</t>
    </rPh>
    <phoneticPr fontId="41"/>
  </si>
  <si>
    <t>北男円盤投</t>
    <rPh sb="1" eb="2">
      <t>オトコ</t>
    </rPh>
    <rPh sb="2" eb="5">
      <t>エンバンナ</t>
    </rPh>
    <phoneticPr fontId="41"/>
  </si>
  <si>
    <t>北女ﾊﾝﾏｰ投</t>
    <rPh sb="1" eb="2">
      <t>ジョ</t>
    </rPh>
    <rPh sb="6" eb="7">
      <t>ナ</t>
    </rPh>
    <phoneticPr fontId="41"/>
  </si>
  <si>
    <t>北男ﾊﾝﾏｰ投</t>
    <rPh sb="1" eb="2">
      <t>オトコ</t>
    </rPh>
    <rPh sb="6" eb="7">
      <t>ナ</t>
    </rPh>
    <phoneticPr fontId="41"/>
  </si>
  <si>
    <t>北女やり投</t>
    <rPh sb="4" eb="5">
      <t>ナ</t>
    </rPh>
    <phoneticPr fontId="41"/>
  </si>
  <si>
    <t>北男やり投</t>
    <rPh sb="1" eb="2">
      <t>オトコ</t>
    </rPh>
    <rPh sb="4" eb="5">
      <t>ナ</t>
    </rPh>
    <phoneticPr fontId="41"/>
  </si>
  <si>
    <t>北男八種競技</t>
    <rPh sb="1" eb="2">
      <t>ダン</t>
    </rPh>
    <rPh sb="2" eb="6">
      <t>ハッシュキョウギ</t>
    </rPh>
    <phoneticPr fontId="41"/>
  </si>
  <si>
    <t>南男100m</t>
    <rPh sb="0" eb="1">
      <t>ミナミ</t>
    </rPh>
    <rPh sb="1" eb="2">
      <t>オトコ</t>
    </rPh>
    <phoneticPr fontId="41"/>
  </si>
  <si>
    <t>南女100m</t>
    <rPh sb="0" eb="1">
      <t>ミナミ</t>
    </rPh>
    <phoneticPr fontId="41"/>
  </si>
  <si>
    <t>南男4X100mR</t>
    <rPh sb="0" eb="1">
      <t>ミナミ</t>
    </rPh>
    <rPh sb="1" eb="2">
      <t>オトコ</t>
    </rPh>
    <phoneticPr fontId="41"/>
  </si>
  <si>
    <t>南男200m</t>
    <rPh sb="0" eb="1">
      <t>ミナミ</t>
    </rPh>
    <rPh sb="1" eb="2">
      <t>オトコ</t>
    </rPh>
    <phoneticPr fontId="41"/>
  </si>
  <si>
    <t>南女200m</t>
    <rPh sb="0" eb="1">
      <t>ミナミ</t>
    </rPh>
    <phoneticPr fontId="41"/>
  </si>
  <si>
    <t>南男4X400mR</t>
    <rPh sb="0" eb="1">
      <t>ミナミ</t>
    </rPh>
    <rPh sb="1" eb="2">
      <t>オトコ</t>
    </rPh>
    <phoneticPr fontId="41"/>
  </si>
  <si>
    <t>南男400m</t>
    <rPh sb="0" eb="1">
      <t>ミナミ</t>
    </rPh>
    <rPh sb="1" eb="2">
      <t>オトコ</t>
    </rPh>
    <phoneticPr fontId="41"/>
  </si>
  <si>
    <t>南女400m</t>
    <rPh sb="0" eb="1">
      <t>ミナミ</t>
    </rPh>
    <phoneticPr fontId="41"/>
  </si>
  <si>
    <t>南女4X100mR</t>
    <rPh sb="0" eb="1">
      <t>ミナミ</t>
    </rPh>
    <phoneticPr fontId="41"/>
  </si>
  <si>
    <t>南男800m</t>
    <rPh sb="0" eb="1">
      <t>ミナミ</t>
    </rPh>
    <rPh sb="1" eb="2">
      <t>オトコ</t>
    </rPh>
    <phoneticPr fontId="41"/>
  </si>
  <si>
    <t>南女800m</t>
    <rPh sb="0" eb="1">
      <t>ミナミ</t>
    </rPh>
    <phoneticPr fontId="41"/>
  </si>
  <si>
    <t>南女4X400mR</t>
    <rPh sb="0" eb="1">
      <t>ミナミ</t>
    </rPh>
    <phoneticPr fontId="41"/>
  </si>
  <si>
    <t>南男1500m</t>
    <rPh sb="0" eb="1">
      <t>ミナミ</t>
    </rPh>
    <rPh sb="1" eb="2">
      <t>オトコ</t>
    </rPh>
    <phoneticPr fontId="41"/>
  </si>
  <si>
    <t>南女1500m</t>
    <rPh sb="0" eb="1">
      <t>ミナミ</t>
    </rPh>
    <phoneticPr fontId="41"/>
  </si>
  <si>
    <t>南男5000m</t>
    <rPh sb="0" eb="1">
      <t>ミナミ</t>
    </rPh>
    <rPh sb="1" eb="2">
      <t>オトコ</t>
    </rPh>
    <phoneticPr fontId="41"/>
  </si>
  <si>
    <t>南女3000m</t>
    <rPh sb="0" eb="1">
      <t>ミナミ</t>
    </rPh>
    <phoneticPr fontId="41"/>
  </si>
  <si>
    <t>南男110mH</t>
    <rPh sb="0" eb="1">
      <t>ミナミ</t>
    </rPh>
    <rPh sb="1" eb="2">
      <t>オトコ</t>
    </rPh>
    <phoneticPr fontId="41"/>
  </si>
  <si>
    <t>南女100mH</t>
    <rPh sb="0" eb="1">
      <t>ミナミ</t>
    </rPh>
    <phoneticPr fontId="41"/>
  </si>
  <si>
    <t>南男400mH</t>
    <rPh sb="0" eb="1">
      <t>ミナミ</t>
    </rPh>
    <rPh sb="1" eb="2">
      <t>オトコ</t>
    </rPh>
    <phoneticPr fontId="41"/>
  </si>
  <si>
    <t>南女400mH</t>
    <rPh sb="0" eb="1">
      <t>ミナミ</t>
    </rPh>
    <phoneticPr fontId="41"/>
  </si>
  <si>
    <t>南男3000mSC</t>
    <rPh sb="0" eb="1">
      <t>ミナミ</t>
    </rPh>
    <rPh sb="1" eb="2">
      <t>オトコ</t>
    </rPh>
    <phoneticPr fontId="41"/>
  </si>
  <si>
    <t>南女5000mW</t>
    <rPh sb="0" eb="1">
      <t>ミナミ</t>
    </rPh>
    <phoneticPr fontId="41"/>
  </si>
  <si>
    <t>南男5000mW</t>
    <rPh sb="0" eb="1">
      <t>ミナミ</t>
    </rPh>
    <rPh sb="1" eb="2">
      <t>オトコ</t>
    </rPh>
    <phoneticPr fontId="41"/>
  </si>
  <si>
    <t>南女走高跳</t>
    <rPh sb="0" eb="1">
      <t>ミナミ</t>
    </rPh>
    <rPh sb="2" eb="3">
      <t>ハシ</t>
    </rPh>
    <rPh sb="3" eb="5">
      <t>タカト</t>
    </rPh>
    <phoneticPr fontId="41"/>
  </si>
  <si>
    <t>南男走高跳</t>
    <rPh sb="0" eb="1">
      <t>ミナミ</t>
    </rPh>
    <rPh sb="1" eb="2">
      <t>オトコ</t>
    </rPh>
    <rPh sb="2" eb="3">
      <t>ハシ</t>
    </rPh>
    <rPh sb="3" eb="5">
      <t>タカト</t>
    </rPh>
    <phoneticPr fontId="41"/>
  </si>
  <si>
    <t>南女棒高跳</t>
    <rPh sb="0" eb="1">
      <t>ミナミ</t>
    </rPh>
    <rPh sb="1" eb="2">
      <t>ジョ</t>
    </rPh>
    <rPh sb="2" eb="5">
      <t>ボウタカト</t>
    </rPh>
    <phoneticPr fontId="41"/>
  </si>
  <si>
    <t>南男棒高跳</t>
    <rPh sb="0" eb="1">
      <t>ミナミ</t>
    </rPh>
    <rPh sb="1" eb="2">
      <t>オトコ</t>
    </rPh>
    <rPh sb="2" eb="5">
      <t>ボウタカト</t>
    </rPh>
    <phoneticPr fontId="41"/>
  </si>
  <si>
    <t>南女走幅跳</t>
    <rPh sb="0" eb="1">
      <t>ミナミ</t>
    </rPh>
    <rPh sb="2" eb="3">
      <t>ハシ</t>
    </rPh>
    <rPh sb="3" eb="5">
      <t>ハバト</t>
    </rPh>
    <phoneticPr fontId="41"/>
  </si>
  <si>
    <t>南男走幅跳</t>
    <rPh sb="0" eb="1">
      <t>ミナミ</t>
    </rPh>
    <rPh sb="1" eb="2">
      <t>オトコ</t>
    </rPh>
    <rPh sb="2" eb="3">
      <t>ハシ</t>
    </rPh>
    <rPh sb="3" eb="5">
      <t>ハバト</t>
    </rPh>
    <phoneticPr fontId="41"/>
  </si>
  <si>
    <t>南女三段跳</t>
    <rPh sb="0" eb="1">
      <t>ミナミ</t>
    </rPh>
    <rPh sb="1" eb="2">
      <t>ジョ</t>
    </rPh>
    <rPh sb="2" eb="5">
      <t>サンダント</t>
    </rPh>
    <phoneticPr fontId="41"/>
  </si>
  <si>
    <t>南男三段跳</t>
    <rPh sb="0" eb="1">
      <t>ミナミ</t>
    </rPh>
    <rPh sb="1" eb="2">
      <t>オトコ</t>
    </rPh>
    <rPh sb="2" eb="5">
      <t>サンダント</t>
    </rPh>
    <phoneticPr fontId="41"/>
  </si>
  <si>
    <t>南女砲丸投</t>
    <rPh sb="0" eb="1">
      <t>ミナミ</t>
    </rPh>
    <rPh sb="2" eb="5">
      <t>ホウガンナ</t>
    </rPh>
    <phoneticPr fontId="41"/>
  </si>
  <si>
    <t>南男砲丸投</t>
    <rPh sb="0" eb="1">
      <t>ミナミ</t>
    </rPh>
    <rPh sb="1" eb="2">
      <t>オトコ</t>
    </rPh>
    <rPh sb="2" eb="5">
      <t>ホウガンナ</t>
    </rPh>
    <phoneticPr fontId="41"/>
  </si>
  <si>
    <t>南女円盤投</t>
    <rPh sb="0" eb="1">
      <t>ミナミ</t>
    </rPh>
    <rPh sb="2" eb="5">
      <t>エンバンナ</t>
    </rPh>
    <phoneticPr fontId="41"/>
  </si>
  <si>
    <t>南男円盤投</t>
    <rPh sb="0" eb="1">
      <t>ミナミ</t>
    </rPh>
    <rPh sb="1" eb="2">
      <t>オトコ</t>
    </rPh>
    <rPh sb="2" eb="5">
      <t>エンバンナ</t>
    </rPh>
    <phoneticPr fontId="41"/>
  </si>
  <si>
    <t>南女ﾊﾝﾏｰ投</t>
    <rPh sb="0" eb="1">
      <t>ミナミ</t>
    </rPh>
    <rPh sb="1" eb="2">
      <t>ジョ</t>
    </rPh>
    <rPh sb="6" eb="7">
      <t>ナ</t>
    </rPh>
    <phoneticPr fontId="41"/>
  </si>
  <si>
    <t>南男ﾊﾝﾏｰ投</t>
    <rPh sb="0" eb="1">
      <t>ミナミ</t>
    </rPh>
    <rPh sb="1" eb="2">
      <t>オトコ</t>
    </rPh>
    <rPh sb="6" eb="7">
      <t>ナ</t>
    </rPh>
    <phoneticPr fontId="41"/>
  </si>
  <si>
    <t>南女やり投</t>
    <rPh sb="0" eb="1">
      <t>ミナミ</t>
    </rPh>
    <rPh sb="4" eb="5">
      <t>ナ</t>
    </rPh>
    <phoneticPr fontId="41"/>
  </si>
  <si>
    <t>南男やり投</t>
    <rPh sb="0" eb="1">
      <t>ミナミ</t>
    </rPh>
    <rPh sb="1" eb="2">
      <t>オトコ</t>
    </rPh>
    <rPh sb="4" eb="5">
      <t>ナ</t>
    </rPh>
    <phoneticPr fontId="41"/>
  </si>
  <si>
    <t>南女七種競技</t>
    <rPh sb="0" eb="1">
      <t>ミナミ</t>
    </rPh>
    <rPh sb="1" eb="2">
      <t>ジョ</t>
    </rPh>
    <rPh sb="2" eb="6">
      <t>ナナシュキョウギ</t>
    </rPh>
    <phoneticPr fontId="41"/>
  </si>
  <si>
    <t>南男八種競技</t>
    <rPh sb="0" eb="1">
      <t>ミナミ</t>
    </rPh>
    <rPh sb="1" eb="2">
      <t>ダン</t>
    </rPh>
    <rPh sb="2" eb="6">
      <t>ハッシュキョウギ</t>
    </rPh>
    <phoneticPr fontId="41"/>
  </si>
  <si>
    <t>北女100m</t>
  </si>
  <si>
    <t>北女200m</t>
  </si>
  <si>
    <t>北女400m</t>
  </si>
  <si>
    <t>北女800m</t>
  </si>
  <si>
    <t>北女1500m</t>
  </si>
  <si>
    <t>北女3000m</t>
  </si>
  <si>
    <t>北女100mH</t>
  </si>
  <si>
    <t>北女400mH</t>
  </si>
  <si>
    <t>北女5000mW</t>
  </si>
  <si>
    <t>100m</t>
  </si>
  <si>
    <t>200m</t>
  </si>
  <si>
    <t>400m</t>
  </si>
  <si>
    <t>800m</t>
  </si>
  <si>
    <t>1500m</t>
  </si>
  <si>
    <t>5000m</t>
  </si>
  <si>
    <t>110mH</t>
  </si>
  <si>
    <t>400mH</t>
  </si>
  <si>
    <t>3000mSC</t>
  </si>
  <si>
    <t>5000mW</t>
  </si>
  <si>
    <t>走高跳</t>
    <rPh sb="0" eb="1">
      <t>ハシ</t>
    </rPh>
    <rPh sb="1" eb="3">
      <t>タカト</t>
    </rPh>
    <phoneticPr fontId="42"/>
  </si>
  <si>
    <t>棒高跳</t>
    <rPh sb="0" eb="3">
      <t>ボウタカト</t>
    </rPh>
    <phoneticPr fontId="42"/>
  </si>
  <si>
    <t>走幅跳</t>
    <rPh sb="0" eb="1">
      <t>ハシ</t>
    </rPh>
    <rPh sb="1" eb="3">
      <t>ハバト</t>
    </rPh>
    <phoneticPr fontId="42"/>
  </si>
  <si>
    <t>三段跳</t>
    <rPh sb="0" eb="3">
      <t>サンダント</t>
    </rPh>
    <phoneticPr fontId="42"/>
  </si>
  <si>
    <t>砲丸投</t>
    <rPh sb="0" eb="3">
      <t>ホウガンナ</t>
    </rPh>
    <phoneticPr fontId="42"/>
  </si>
  <si>
    <t>円盤投</t>
    <rPh sb="0" eb="3">
      <t>エンバンナ</t>
    </rPh>
    <phoneticPr fontId="42"/>
  </si>
  <si>
    <t>ﾊﾝﾏｰ投</t>
    <rPh sb="4" eb="5">
      <t>ナ</t>
    </rPh>
    <phoneticPr fontId="42"/>
  </si>
  <si>
    <t>やり投</t>
    <rPh sb="2" eb="3">
      <t>ナ</t>
    </rPh>
    <phoneticPr fontId="42"/>
  </si>
  <si>
    <t>3000m</t>
  </si>
  <si>
    <t>100mH</t>
  </si>
  <si>
    <t>ﾊﾝﾏｰ投</t>
    <rPh sb="4" eb="5">
      <t>トウ</t>
    </rPh>
    <phoneticPr fontId="4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</si>
  <si>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ファイル名を「学校コード(2桁)＋学校名」に変更し</t>
    </r>
    <r>
      <rPr>
        <sz val="11"/>
        <color indexed="8"/>
        <rFont val="ＭＳ 明朝"/>
        <family val="1"/>
        <charset val="128"/>
      </rPr>
      <t>保存してください。（例：</t>
    </r>
    <r>
      <rPr>
        <sz val="11"/>
        <color indexed="8"/>
        <rFont val="ＭＳ ゴシック"/>
        <family val="3"/>
        <charset val="128"/>
      </rPr>
      <t>02</t>
    </r>
    <r>
      <rPr>
        <sz val="11"/>
        <color indexed="8"/>
        <rFont val="ＭＳ 明朝"/>
        <family val="1"/>
        <charset val="128"/>
      </rPr>
      <t>旭丘高）</t>
    </r>
    <rPh sb="6" eb="7">
      <t>メイ</t>
    </rPh>
    <rPh sb="9" eb="11">
      <t>ガッコウ</t>
    </rPh>
    <rPh sb="16" eb="17">
      <t>ケタ</t>
    </rPh>
    <rPh sb="19" eb="21">
      <t>ガッコウ</t>
    </rPh>
    <rPh sb="21" eb="22">
      <t>メイ</t>
    </rPh>
    <rPh sb="24" eb="26">
      <t>ヘンコウ</t>
    </rPh>
    <rPh sb="27" eb="29">
      <t>ホゾン</t>
    </rPh>
    <phoneticPr fontId="2"/>
  </si>
  <si>
    <t>4X400mR</t>
  </si>
  <si>
    <t>男4X400mR</t>
    <rPh sb="0" eb="1">
      <t>オトコ</t>
    </rPh>
    <phoneticPr fontId="2"/>
  </si>
  <si>
    <t>女4X400mR</t>
    <phoneticPr fontId="2"/>
  </si>
  <si>
    <t>A4サイズ</t>
    <phoneticPr fontId="2"/>
  </si>
  <si>
    <t>男種目</t>
    <rPh sb="0" eb="3">
      <t>オトコシュモク</t>
    </rPh>
    <phoneticPr fontId="2"/>
  </si>
  <si>
    <t>女種目</t>
    <rPh sb="0" eb="1">
      <t>オンナ</t>
    </rPh>
    <rPh sb="1" eb="3">
      <t>シュモク</t>
    </rPh>
    <phoneticPr fontId="2"/>
  </si>
  <si>
    <t>南</t>
    <rPh sb="0" eb="1">
      <t>ミナミ</t>
    </rPh>
    <phoneticPr fontId="2"/>
  </si>
  <si>
    <t>北</t>
    <rPh sb="0" eb="1">
      <t>キタ</t>
    </rPh>
    <phoneticPr fontId="2"/>
  </si>
  <si>
    <t>４×１００ｍＲ</t>
    <phoneticPr fontId="2"/>
  </si>
  <si>
    <t>４×４００ｍＲ</t>
    <phoneticPr fontId="2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</si>
  <si>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2"/>
  </si>
  <si>
    <t>北女七種競技</t>
  </si>
  <si>
    <t>ﾅﾝﾊﾞｰ1</t>
    <phoneticPr fontId="2"/>
  </si>
  <si>
    <t>シード１</t>
    <phoneticPr fontId="2"/>
  </si>
  <si>
    <t>シード２</t>
    <phoneticPr fontId="2"/>
  </si>
  <si>
    <t>シード３</t>
    <phoneticPr fontId="2"/>
  </si>
  <si>
    <t>4X100mR</t>
    <phoneticPr fontId="2"/>
  </si>
  <si>
    <t>4X400mR</t>
    <phoneticPr fontId="2"/>
  </si>
  <si>
    <t>A</t>
    <phoneticPr fontId="2"/>
  </si>
  <si>
    <t>ﾒｲﾎｸ ﾀﾛｳ</t>
    <phoneticPr fontId="2"/>
  </si>
  <si>
    <t>男100m</t>
    <rPh sb="0" eb="1">
      <t>ダン</t>
    </rPh>
    <phoneticPr fontId="2"/>
  </si>
  <si>
    <t>男砲丸投</t>
    <rPh sb="0" eb="1">
      <t>オトコ</t>
    </rPh>
    <rPh sb="1" eb="4">
      <t>ホウガンナ</t>
    </rPh>
    <phoneticPr fontId="2"/>
  </si>
  <si>
    <t>男1500m</t>
    <phoneticPr fontId="2"/>
  </si>
  <si>
    <t>4.07.00</t>
    <phoneticPr fontId="2"/>
  </si>
  <si>
    <t>○</t>
    <phoneticPr fontId="2"/>
  </si>
  <si>
    <t>○</t>
    <phoneticPr fontId="2"/>
  </si>
  <si>
    <t>○</t>
    <phoneticPr fontId="2"/>
  </si>
  <si>
    <t>ﾅﾝﾊﾞｰ</t>
    <phoneticPr fontId="2"/>
  </si>
  <si>
    <t>ﾅﾝﾊﾞｰ</t>
    <phoneticPr fontId="2"/>
  </si>
  <si>
    <t>ﾌﾘｶﾞﾅ</t>
    <phoneticPr fontId="2"/>
  </si>
  <si>
    <t>男4X400mR</t>
    <rPh sb="0" eb="1">
      <t>オトコ</t>
    </rPh>
    <phoneticPr fontId="42"/>
  </si>
  <si>
    <t>女4X400mR</t>
    <rPh sb="0" eb="1">
      <t>オンナ</t>
    </rPh>
    <phoneticPr fontId="42"/>
  </si>
  <si>
    <t>平成29年８月21日(月)　18:00</t>
    <rPh sb="0" eb="2">
      <t>ヘイセイ</t>
    </rPh>
    <rPh sb="4" eb="5">
      <t>ネン</t>
    </rPh>
    <rPh sb="6" eb="7">
      <t>ガツ</t>
    </rPh>
    <rPh sb="9" eb="10">
      <t>ヒ</t>
    </rPh>
    <rPh sb="11" eb="12">
      <t>ツキ</t>
    </rPh>
    <phoneticPr fontId="2"/>
  </si>
  <si>
    <t>・名北支部　陸上競技部　代表　後藤　賢二</t>
    <rPh sb="1" eb="3">
      <t>メイホク</t>
    </rPh>
    <rPh sb="3" eb="5">
      <t>シブ</t>
    </rPh>
    <rPh sb="6" eb="8">
      <t>リクジョウ</t>
    </rPh>
    <rPh sb="8" eb="10">
      <t>キョウギ</t>
    </rPh>
    <rPh sb="10" eb="11">
      <t>ブ</t>
    </rPh>
    <rPh sb="12" eb="14">
      <t>ダイヒョウ</t>
    </rPh>
    <rPh sb="15" eb="17">
      <t>ゴトウ</t>
    </rPh>
    <rPh sb="18" eb="20">
      <t>ケンジ</t>
    </rPh>
    <phoneticPr fontId="2"/>
  </si>
  <si>
    <t>4X400mR</t>
    <phoneticPr fontId="41"/>
  </si>
  <si>
    <t>16R</t>
    <phoneticPr fontId="41"/>
  </si>
  <si>
    <t>県総体6位</t>
    <rPh sb="0" eb="1">
      <t>ケン</t>
    </rPh>
    <rPh sb="1" eb="3">
      <t>ソウタイ</t>
    </rPh>
    <rPh sb="4" eb="5">
      <t>イ</t>
    </rPh>
    <phoneticPr fontId="2"/>
  </si>
  <si>
    <t>4×400mR</t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</si>
</sst>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 "/>
    <numFmt numFmtId="177" formatCode="[$-411]ggge&quot;年&quot;m&quot;月&quot;d&quot;日&quot;;@"/>
    <numFmt numFmtId="178" formatCode="0.00_ "/>
  </numFmts>
  <fonts count="7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.5"/>
      <name val="ＭＳ Ｐゴシック"/>
      <family val="3"/>
      <charset val="128"/>
    </font>
    <font>
      <b/>
      <sz val="40"/>
      <color rgb="FFFF0000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Ｐ明朝"/>
      <family val="1"/>
      <charset val="128"/>
    </font>
    <font>
      <sz val="14"/>
      <color theme="0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11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theme="0"/>
      <name val="ＤＦ平成明朝体W7"/>
      <family val="3"/>
      <charset val="128"/>
    </font>
    <font>
      <i/>
      <sz val="18"/>
      <color rgb="FFFF0000"/>
      <name val="HGP創英角ﾎﾟｯﾌﾟ体"/>
      <family val="3"/>
      <charset val="128"/>
    </font>
    <font>
      <sz val="9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64"/>
      </patternFill>
    </fill>
  </fills>
  <borders count="1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4" fillId="0" borderId="0"/>
    <xf numFmtId="0" fontId="11" fillId="0" borderId="0">
      <alignment vertical="center"/>
    </xf>
    <xf numFmtId="0" fontId="1" fillId="0" borderId="0">
      <alignment vertical="center"/>
    </xf>
  </cellStyleXfs>
  <cellXfs count="585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0" xfId="1" applyAlignment="1">
      <alignment vertical="center"/>
    </xf>
    <xf numFmtId="0" fontId="0" fillId="0" borderId="0" xfId="0" applyFill="1">
      <alignment vertical="center"/>
    </xf>
    <xf numFmtId="0" fontId="26" fillId="0" borderId="0" xfId="0" applyFont="1" applyFill="1" applyBorder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6" fillId="0" borderId="0" xfId="0" applyFont="1">
      <alignment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26" fillId="4" borderId="0" xfId="0" applyFont="1" applyFill="1">
      <alignment vertical="center"/>
    </xf>
    <xf numFmtId="0" fontId="26" fillId="0" borderId="0" xfId="0" applyFont="1" applyFill="1" applyBorder="1" applyAlignment="1">
      <alignment horizontal="left" vertical="center"/>
    </xf>
    <xf numFmtId="0" fontId="35" fillId="4" borderId="0" xfId="0" applyFont="1" applyFill="1">
      <alignment vertical="center"/>
    </xf>
    <xf numFmtId="0" fontId="26" fillId="4" borderId="0" xfId="0" applyFont="1" applyFill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26" fillId="0" borderId="23" xfId="0" applyFont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3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8" fillId="4" borderId="0" xfId="0" applyFont="1" applyFill="1" applyAlignment="1">
      <alignment vertical="center"/>
    </xf>
    <xf numFmtId="0" fontId="26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6" fillId="4" borderId="0" xfId="0" applyFont="1" applyFill="1" applyAlignment="1">
      <alignment horizontal="right" vertical="center"/>
    </xf>
    <xf numFmtId="0" fontId="26" fillId="4" borderId="40" xfId="0" applyFont="1" applyFill="1" applyBorder="1">
      <alignment vertical="center"/>
    </xf>
    <xf numFmtId="0" fontId="26" fillId="4" borderId="41" xfId="0" applyFont="1" applyFill="1" applyBorder="1">
      <alignment vertical="center"/>
    </xf>
    <xf numFmtId="0" fontId="26" fillId="4" borderId="42" xfId="0" applyFont="1" applyFill="1" applyBorder="1">
      <alignment vertical="center"/>
    </xf>
    <xf numFmtId="0" fontId="26" fillId="4" borderId="0" xfId="0" applyFont="1" applyFill="1" applyBorder="1" applyAlignment="1">
      <alignment horizontal="right" vertical="center"/>
    </xf>
    <xf numFmtId="0" fontId="26" fillId="4" borderId="43" xfId="0" applyFont="1" applyFill="1" applyBorder="1">
      <alignment vertical="center"/>
    </xf>
    <xf numFmtId="0" fontId="26" fillId="4" borderId="0" xfId="0" applyFont="1" applyFill="1" applyBorder="1">
      <alignment vertical="center"/>
    </xf>
    <xf numFmtId="0" fontId="26" fillId="4" borderId="44" xfId="0" applyFont="1" applyFill="1" applyBorder="1">
      <alignment vertical="center"/>
    </xf>
    <xf numFmtId="0" fontId="26" fillId="4" borderId="45" xfId="0" applyFont="1" applyFill="1" applyBorder="1" applyAlignment="1">
      <alignment horizontal="right" vertical="center"/>
    </xf>
    <xf numFmtId="0" fontId="26" fillId="4" borderId="46" xfId="0" applyFont="1" applyFill="1" applyBorder="1" applyAlignment="1">
      <alignment horizontal="right" vertical="center"/>
    </xf>
    <xf numFmtId="0" fontId="26" fillId="4" borderId="46" xfId="0" applyFont="1" applyFill="1" applyBorder="1" applyAlignment="1">
      <alignment horizontal="center" vertical="center"/>
    </xf>
    <xf numFmtId="0" fontId="26" fillId="4" borderId="46" xfId="0" applyFont="1" applyFill="1" applyBorder="1" applyAlignment="1">
      <alignment horizontal="left" vertical="center"/>
    </xf>
    <xf numFmtId="0" fontId="26" fillId="4" borderId="47" xfId="0" applyFont="1" applyFill="1" applyBorder="1">
      <alignment vertical="center"/>
    </xf>
    <xf numFmtId="0" fontId="26" fillId="0" borderId="0" xfId="0" applyFont="1" applyProtection="1">
      <alignment vertical="center"/>
    </xf>
    <xf numFmtId="0" fontId="45" fillId="0" borderId="0" xfId="2" applyFont="1" applyBorder="1" applyAlignment="1" applyProtection="1">
      <alignment horizontal="right"/>
    </xf>
    <xf numFmtId="0" fontId="43" fillId="0" borderId="0" xfId="2" applyFont="1" applyBorder="1" applyProtection="1">
      <alignment vertical="center"/>
    </xf>
    <xf numFmtId="0" fontId="43" fillId="0" borderId="0" xfId="2" applyFont="1" applyBorder="1" applyAlignment="1" applyProtection="1"/>
    <xf numFmtId="0" fontId="11" fillId="0" borderId="0" xfId="2" applyBorder="1" applyAlignment="1" applyProtection="1"/>
    <xf numFmtId="0" fontId="43" fillId="0" borderId="1" xfId="2" applyFont="1" applyBorder="1" applyAlignment="1" applyProtection="1"/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6" fillId="0" borderId="21" xfId="0" applyFont="1" applyBorder="1" applyAlignment="1" applyProtection="1">
      <alignment horizontal="center" vertical="center" shrinkToFit="1"/>
      <protection locked="0"/>
    </xf>
    <xf numFmtId="0" fontId="26" fillId="0" borderId="24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11" fillId="0" borderId="0" xfId="2" applyProtection="1">
      <alignment vertical="center"/>
    </xf>
    <xf numFmtId="0" fontId="11" fillId="0" borderId="0" xfId="2" applyAlignment="1" applyProtection="1">
      <alignment horizontal="center" vertical="center"/>
    </xf>
    <xf numFmtId="0" fontId="11" fillId="0" borderId="0" xfId="2" applyAlignment="1" applyProtection="1">
      <alignment horizontal="left" vertical="center"/>
    </xf>
    <xf numFmtId="0" fontId="43" fillId="0" borderId="0" xfId="2" applyFont="1" applyProtection="1">
      <alignment vertical="center"/>
    </xf>
    <xf numFmtId="0" fontId="43" fillId="0" borderId="1" xfId="2" applyFont="1" applyBorder="1" applyProtection="1">
      <alignment vertical="center"/>
    </xf>
    <xf numFmtId="0" fontId="43" fillId="0" borderId="53" xfId="2" applyFont="1" applyBorder="1" applyAlignment="1" applyProtection="1"/>
    <xf numFmtId="0" fontId="43" fillId="0" borderId="0" xfId="2" applyFont="1" applyBorder="1" applyAlignment="1" applyProtection="1">
      <alignment horizontal="right"/>
    </xf>
    <xf numFmtId="0" fontId="47" fillId="0" borderId="0" xfId="2" applyFont="1" applyAlignment="1" applyProtection="1">
      <alignment horizontal="right"/>
    </xf>
    <xf numFmtId="0" fontId="47" fillId="0" borderId="53" xfId="2" applyFont="1" applyBorder="1" applyAlignment="1" applyProtection="1"/>
    <xf numFmtId="0" fontId="47" fillId="0" borderId="1" xfId="2" applyFont="1" applyBorder="1" applyAlignment="1" applyProtection="1">
      <alignment horizontal="right"/>
    </xf>
    <xf numFmtId="0" fontId="47" fillId="0" borderId="0" xfId="2" applyFont="1" applyBorder="1" applyAlignment="1" applyProtection="1">
      <alignment horizontal="left"/>
    </xf>
    <xf numFmtId="0" fontId="11" fillId="0" borderId="53" xfId="2" applyBorder="1" applyProtection="1">
      <alignment vertical="center"/>
    </xf>
    <xf numFmtId="0" fontId="47" fillId="0" borderId="0" xfId="2" applyFont="1" applyBorder="1" applyAlignment="1" applyProtection="1"/>
    <xf numFmtId="0" fontId="47" fillId="0" borderId="0" xfId="2" applyFont="1" applyBorder="1" applyProtection="1">
      <alignment vertical="center"/>
    </xf>
    <xf numFmtId="0" fontId="47" fillId="0" borderId="0" xfId="2" applyFont="1" applyAlignment="1" applyProtection="1">
      <alignment horizontal="right" vertical="center"/>
    </xf>
    <xf numFmtId="0" fontId="11" fillId="0" borderId="0" xfId="2" applyAlignment="1" applyProtection="1"/>
    <xf numFmtId="0" fontId="11" fillId="0" borderId="39" xfId="2" applyBorder="1" applyProtection="1">
      <alignment vertical="center"/>
    </xf>
    <xf numFmtId="0" fontId="11" fillId="0" borderId="52" xfId="2" applyBorder="1" applyProtection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0" fontId="43" fillId="0" borderId="0" xfId="2" applyFont="1" applyAlignment="1" applyProtection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39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46" fillId="0" borderId="19" xfId="2" applyFont="1" applyBorder="1" applyAlignment="1" applyProtection="1">
      <alignment horizontal="center" vertical="center"/>
    </xf>
    <xf numFmtId="0" fontId="46" fillId="0" borderId="3" xfId="2" applyFont="1" applyBorder="1" applyAlignment="1" applyProtection="1">
      <alignment horizontal="center" vertical="center"/>
    </xf>
    <xf numFmtId="0" fontId="46" fillId="0" borderId="21" xfId="2" applyFont="1" applyBorder="1" applyAlignment="1" applyProtection="1">
      <alignment horizontal="center" vertical="center"/>
    </xf>
    <xf numFmtId="0" fontId="50" fillId="0" borderId="1" xfId="2" applyFont="1" applyBorder="1" applyAlignment="1" applyProtection="1">
      <alignment horizontal="right"/>
    </xf>
    <xf numFmtId="0" fontId="11" fillId="0" borderId="1" xfId="2" applyBorder="1" applyProtection="1">
      <alignment vertical="center"/>
    </xf>
    <xf numFmtId="0" fontId="11" fillId="0" borderId="57" xfId="2" applyBorder="1" applyProtection="1">
      <alignment vertical="center"/>
    </xf>
    <xf numFmtId="0" fontId="11" fillId="0" borderId="57" xfId="2" applyBorder="1" applyAlignment="1" applyProtection="1"/>
    <xf numFmtId="0" fontId="11" fillId="0" borderId="0" xfId="2" applyBorder="1" applyProtection="1">
      <alignment vertical="center"/>
    </xf>
    <xf numFmtId="0" fontId="46" fillId="0" borderId="22" xfId="2" applyFont="1" applyBorder="1" applyAlignment="1" applyProtection="1">
      <alignment horizontal="center" vertical="center"/>
    </xf>
    <xf numFmtId="0" fontId="44" fillId="0" borderId="0" xfId="2" applyFont="1" applyBorder="1" applyAlignment="1" applyProtection="1">
      <alignment horizontal="right" vertical="center"/>
    </xf>
    <xf numFmtId="0" fontId="44" fillId="0" borderId="0" xfId="2" applyFont="1" applyBorder="1" applyAlignment="1" applyProtection="1">
      <alignment horizontal="right"/>
    </xf>
    <xf numFmtId="0" fontId="46" fillId="0" borderId="70" xfId="2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51" xfId="0" applyBorder="1">
      <alignment vertical="center"/>
    </xf>
    <xf numFmtId="0" fontId="0" fillId="0" borderId="57" xfId="0" applyBorder="1">
      <alignment vertical="center"/>
    </xf>
    <xf numFmtId="0" fontId="0" fillId="0" borderId="52" xfId="0" applyBorder="1">
      <alignment vertical="center"/>
    </xf>
    <xf numFmtId="0" fontId="55" fillId="4" borderId="0" xfId="0" applyFont="1" applyFill="1" applyAlignment="1">
      <alignment vertical="center"/>
    </xf>
    <xf numFmtId="0" fontId="26" fillId="0" borderId="48" xfId="0" applyFont="1" applyBorder="1">
      <alignment vertical="center"/>
    </xf>
    <xf numFmtId="0" fontId="26" fillId="0" borderId="50" xfId="0" applyFont="1" applyBorder="1">
      <alignment vertical="center"/>
    </xf>
    <xf numFmtId="0" fontId="30" fillId="0" borderId="50" xfId="0" applyFont="1" applyBorder="1">
      <alignment vertical="center"/>
    </xf>
    <xf numFmtId="0" fontId="26" fillId="0" borderId="51" xfId="0" applyFont="1" applyBorder="1">
      <alignment vertical="center"/>
    </xf>
    <xf numFmtId="0" fontId="26" fillId="0" borderId="53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57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39" xfId="0" applyFont="1" applyBorder="1">
      <alignment vertical="center"/>
    </xf>
    <xf numFmtId="0" fontId="26" fillId="0" borderId="52" xfId="0" applyFont="1" applyBorder="1">
      <alignment vertical="center"/>
    </xf>
    <xf numFmtId="0" fontId="29" fillId="0" borderId="0" xfId="0" applyFont="1">
      <alignment vertical="center"/>
    </xf>
    <xf numFmtId="0" fontId="57" fillId="0" borderId="0" xfId="0" applyFont="1">
      <alignment vertical="center"/>
    </xf>
    <xf numFmtId="0" fontId="57" fillId="0" borderId="2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57" fillId="0" borderId="78" xfId="0" applyFont="1" applyBorder="1" applyAlignment="1">
      <alignment horizontal="center" vertical="center"/>
    </xf>
    <xf numFmtId="0" fontId="29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57" fillId="0" borderId="30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38" fillId="0" borderId="15" xfId="0" applyFont="1" applyFill="1" applyBorder="1" applyAlignment="1" applyProtection="1">
      <alignment horizontal="center" vertical="center" shrinkToFit="1"/>
    </xf>
    <xf numFmtId="0" fontId="38" fillId="0" borderId="16" xfId="0" applyFont="1" applyFill="1" applyBorder="1" applyAlignment="1" applyProtection="1">
      <alignment horizontal="center" vertical="center" shrinkToFit="1"/>
    </xf>
    <xf numFmtId="0" fontId="38" fillId="0" borderId="17" xfId="0" applyFont="1" applyFill="1" applyBorder="1" applyAlignment="1" applyProtection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77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78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1" fillId="0" borderId="0" xfId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3" applyFont="1">
      <alignment vertical="center"/>
    </xf>
    <xf numFmtId="0" fontId="26" fillId="0" borderId="0" xfId="3" applyFont="1">
      <alignment vertical="center"/>
    </xf>
    <xf numFmtId="0" fontId="26" fillId="0" borderId="0" xfId="3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0" xfId="0" applyFont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26" fillId="4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6" fillId="0" borderId="2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37" fillId="0" borderId="29" xfId="0" applyFont="1" applyFill="1" applyBorder="1" applyAlignment="1" applyProtection="1">
      <alignment vertical="center"/>
    </xf>
    <xf numFmtId="0" fontId="37" fillId="0" borderId="29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6" fillId="0" borderId="36" xfId="0" applyFont="1" applyFill="1" applyBorder="1" applyProtection="1">
      <alignment vertical="center"/>
    </xf>
    <xf numFmtId="0" fontId="0" fillId="0" borderId="36" xfId="0" applyFill="1" applyBorder="1" applyProtection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24" fillId="0" borderId="0" xfId="1" applyAlignment="1" applyProtection="1">
      <alignment horizontal="right" vertical="center" shrinkToFit="1"/>
    </xf>
    <xf numFmtId="0" fontId="24" fillId="0" borderId="0" xfId="1" applyAlignment="1" applyProtection="1">
      <alignment vertical="center"/>
    </xf>
    <xf numFmtId="0" fontId="32" fillId="0" borderId="0" xfId="1" applyFont="1" applyFill="1" applyBorder="1" applyAlignment="1" applyProtection="1">
      <alignment horizontal="right" vertical="center"/>
    </xf>
    <xf numFmtId="0" fontId="33" fillId="0" borderId="0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54" fillId="0" borderId="81" xfId="0" applyFont="1" applyBorder="1" applyAlignment="1" applyProtection="1">
      <alignment horizontal="center" vertical="center"/>
    </xf>
    <xf numFmtId="0" fontId="58" fillId="0" borderId="3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shrinkToFit="1"/>
    </xf>
    <xf numFmtId="0" fontId="24" fillId="0" borderId="0" xfId="1" applyAlignment="1" applyProtection="1">
      <alignment horizontal="right" shrinkToFit="1"/>
    </xf>
    <xf numFmtId="0" fontId="8" fillId="0" borderId="0" xfId="1" applyFont="1" applyBorder="1" applyAlignment="1" applyProtection="1">
      <alignment vertical="center" shrinkToFit="1"/>
    </xf>
    <xf numFmtId="0" fontId="24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21" fillId="0" borderId="7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21" fillId="0" borderId="23" xfId="1" applyFont="1" applyBorder="1" applyAlignment="1" applyProtection="1">
      <alignment horizontal="center" vertical="center"/>
    </xf>
    <xf numFmtId="0" fontId="21" fillId="0" borderId="24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horizontal="distributed" vertical="center" indent="2"/>
    </xf>
    <xf numFmtId="0" fontId="21" fillId="0" borderId="23" xfId="1" applyNumberFormat="1" applyFont="1" applyBorder="1" applyAlignment="1" applyProtection="1">
      <alignment horizontal="center" vertical="center"/>
    </xf>
    <xf numFmtId="0" fontId="12" fillId="0" borderId="37" xfId="1" applyFont="1" applyBorder="1" applyAlignment="1" applyProtection="1">
      <alignment horizontal="distributed" vertical="center" indent="1"/>
    </xf>
    <xf numFmtId="5" fontId="21" fillId="0" borderId="20" xfId="1" applyNumberFormat="1" applyFont="1" applyBorder="1" applyAlignment="1" applyProtection="1">
      <alignment vertical="center"/>
    </xf>
    <xf numFmtId="0" fontId="12" fillId="0" borderId="79" xfId="1" applyFont="1" applyBorder="1" applyAlignment="1" applyProtection="1">
      <alignment horizontal="distributed" vertical="center" indent="2"/>
    </xf>
    <xf numFmtId="0" fontId="21" fillId="0" borderId="80" xfId="1" applyNumberFormat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distributed" vertical="center" indent="2"/>
    </xf>
    <xf numFmtId="0" fontId="21" fillId="0" borderId="28" xfId="1" applyNumberFormat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distributed" vertical="center" indent="1"/>
    </xf>
    <xf numFmtId="5" fontId="21" fillId="0" borderId="0" xfId="1" applyNumberFormat="1" applyFont="1" applyBorder="1" applyAlignment="1" applyProtection="1">
      <alignment vertical="center"/>
    </xf>
    <xf numFmtId="0" fontId="24" fillId="0" borderId="0" xfId="1" applyBorder="1" applyAlignment="1" applyProtection="1">
      <alignment vertical="center"/>
    </xf>
    <xf numFmtId="0" fontId="6" fillId="0" borderId="0" xfId="1" applyFont="1" applyBorder="1" applyAlignment="1" applyProtection="1">
      <alignment horizontal="distributed" vertical="center" indent="2"/>
    </xf>
    <xf numFmtId="0" fontId="33" fillId="0" borderId="0" xfId="1" applyFont="1" applyBorder="1" applyAlignment="1" applyProtection="1">
      <alignment vertical="center" shrinkToFit="1"/>
    </xf>
    <xf numFmtId="0" fontId="15" fillId="0" borderId="0" xfId="1" applyFont="1" applyBorder="1" applyAlignment="1" applyProtection="1"/>
    <xf numFmtId="0" fontId="24" fillId="0" borderId="0" xfId="1" applyBorder="1" applyAlignment="1" applyProtection="1">
      <alignment horizontal="right" shrinkToFit="1"/>
    </xf>
    <xf numFmtId="0" fontId="24" fillId="0" borderId="0" xfId="1" applyBorder="1" applyAlignment="1" applyProtection="1">
      <alignment horizontal="right"/>
    </xf>
    <xf numFmtId="2" fontId="26" fillId="0" borderId="82" xfId="0" applyNumberFormat="1" applyFont="1" applyBorder="1" applyAlignment="1" applyProtection="1">
      <alignment horizontal="center" vertical="center"/>
      <protection locked="0"/>
    </xf>
    <xf numFmtId="2" fontId="26" fillId="0" borderId="55" xfId="0" applyNumberFormat="1" applyFont="1" applyBorder="1" applyAlignment="1" applyProtection="1">
      <alignment horizontal="center" vertical="center"/>
      <protection locked="0"/>
    </xf>
    <xf numFmtId="0" fontId="26" fillId="0" borderId="5" xfId="0" applyNumberFormat="1" applyFont="1" applyBorder="1" applyAlignment="1" applyProtection="1">
      <alignment horizontal="center" vertical="center"/>
      <protection locked="0"/>
    </xf>
    <xf numFmtId="0" fontId="26" fillId="0" borderId="24" xfId="0" applyNumberFormat="1" applyFont="1" applyBorder="1" applyAlignment="1" applyProtection="1">
      <alignment horizontal="center" vertical="center"/>
      <protection locked="0"/>
    </xf>
    <xf numFmtId="0" fontId="65" fillId="0" borderId="0" xfId="2" applyFont="1" applyBorder="1" applyAlignment="1" applyProtection="1">
      <alignment vertical="center"/>
    </xf>
    <xf numFmtId="0" fontId="65" fillId="0" borderId="0" xfId="2" applyFont="1" applyBorder="1" applyAlignment="1" applyProtection="1">
      <alignment vertical="top"/>
    </xf>
    <xf numFmtId="0" fontId="57" fillId="0" borderId="0" xfId="0" applyFont="1" applyBorder="1">
      <alignment vertical="center"/>
    </xf>
    <xf numFmtId="0" fontId="26" fillId="0" borderId="34" xfId="0" applyFont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26" fillId="0" borderId="48" xfId="3" applyFont="1" applyBorder="1">
      <alignment vertical="center"/>
    </xf>
    <xf numFmtId="0" fontId="26" fillId="0" borderId="50" xfId="3" applyFont="1" applyBorder="1">
      <alignment vertical="center"/>
    </xf>
    <xf numFmtId="0" fontId="26" fillId="0" borderId="51" xfId="3" applyFont="1" applyBorder="1">
      <alignment vertical="center"/>
    </xf>
    <xf numFmtId="0" fontId="26" fillId="0" borderId="53" xfId="3" applyFont="1" applyBorder="1">
      <alignment vertical="center"/>
    </xf>
    <xf numFmtId="0" fontId="26" fillId="0" borderId="0" xfId="3" applyFont="1" applyBorder="1">
      <alignment vertical="center"/>
    </xf>
    <xf numFmtId="0" fontId="26" fillId="0" borderId="57" xfId="3" applyFont="1" applyBorder="1">
      <alignment vertical="center"/>
    </xf>
    <xf numFmtId="0" fontId="26" fillId="0" borderId="12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52" xfId="3" applyFont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178" fontId="57" fillId="0" borderId="23" xfId="0" applyNumberFormat="1" applyFont="1" applyBorder="1" applyAlignment="1">
      <alignment horizontal="center" vertical="center"/>
    </xf>
    <xf numFmtId="178" fontId="57" fillId="0" borderId="24" xfId="0" applyNumberFormat="1" applyFont="1" applyBorder="1" applyAlignment="1">
      <alignment horizontal="center" vertical="center"/>
    </xf>
    <xf numFmtId="0" fontId="29" fillId="0" borderId="37" xfId="0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vertical="center" wrapText="1"/>
    </xf>
    <xf numFmtId="0" fontId="32" fillId="0" borderId="51" xfId="0" applyFont="1" applyBorder="1" applyAlignment="1">
      <alignment vertical="center"/>
    </xf>
    <xf numFmtId="0" fontId="29" fillId="0" borderId="12" xfId="0" applyFont="1" applyBorder="1">
      <alignment vertical="center"/>
    </xf>
    <xf numFmtId="0" fontId="0" fillId="0" borderId="53" xfId="0" applyBorder="1">
      <alignment vertical="center"/>
    </xf>
    <xf numFmtId="0" fontId="0" fillId="0" borderId="12" xfId="0" applyBorder="1">
      <alignment vertical="center"/>
    </xf>
    <xf numFmtId="0" fontId="0" fillId="0" borderId="48" xfId="0" applyBorder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1" applyFont="1" applyAlignment="1" applyProtection="1">
      <alignment horizontal="center" shrinkToFit="1"/>
    </xf>
    <xf numFmtId="0" fontId="12" fillId="0" borderId="0" xfId="1" applyFont="1" applyBorder="1" applyAlignment="1" applyProtection="1">
      <alignment horizontal="distributed" vertical="center" indent="1" shrinkToFit="1"/>
    </xf>
    <xf numFmtId="0" fontId="26" fillId="0" borderId="35" xfId="0" applyNumberFormat="1" applyFont="1" applyBorder="1" applyAlignment="1" applyProtection="1">
      <alignment horizontal="center" vertical="center"/>
      <protection locked="0"/>
    </xf>
    <xf numFmtId="0" fontId="26" fillId="0" borderId="0" xfId="3" applyFont="1" applyFill="1" applyBorder="1">
      <alignment vertical="center"/>
    </xf>
    <xf numFmtId="0" fontId="67" fillId="0" borderId="0" xfId="3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Protection="1">
      <alignment vertical="center"/>
    </xf>
    <xf numFmtId="0" fontId="12" fillId="0" borderId="6" xfId="1" applyFont="1" applyBorder="1" applyAlignment="1" applyProtection="1">
      <alignment horizontal="center" vertical="center" shrinkToFit="1"/>
    </xf>
    <xf numFmtId="0" fontId="11" fillId="0" borderId="0" xfId="1" applyFont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shrinkToFit="1"/>
    </xf>
    <xf numFmtId="0" fontId="12" fillId="0" borderId="26" xfId="1" applyFont="1" applyBorder="1" applyAlignment="1" applyProtection="1">
      <alignment horizontal="distributed" vertical="center" indent="1" shrinkToFit="1"/>
    </xf>
    <xf numFmtId="0" fontId="12" fillId="0" borderId="27" xfId="1" applyFont="1" applyBorder="1" applyAlignment="1" applyProtection="1">
      <alignment horizontal="distributed" vertical="center" indent="1" shrinkToFit="1"/>
    </xf>
    <xf numFmtId="0" fontId="26" fillId="0" borderId="54" xfId="0" applyFont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30" fillId="2" borderId="87" xfId="0" applyFont="1" applyFill="1" applyBorder="1" applyAlignment="1">
      <alignment horizontal="center" vertical="center"/>
    </xf>
    <xf numFmtId="2" fontId="26" fillId="0" borderId="18" xfId="0" applyNumberFormat="1" applyFont="1" applyBorder="1" applyAlignment="1" applyProtection="1">
      <alignment horizontal="center" vertical="center" shrinkToFit="1"/>
      <protection locked="0"/>
    </xf>
    <xf numFmtId="2" fontId="26" fillId="6" borderId="8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8" xfId="0" applyFont="1" applyBorder="1" applyAlignment="1">
      <alignment vertical="center"/>
    </xf>
    <xf numFmtId="0" fontId="26" fillId="0" borderId="51" xfId="0" applyFont="1" applyBorder="1" applyAlignment="1">
      <alignment horizontal="center" vertical="center"/>
    </xf>
    <xf numFmtId="0" fontId="26" fillId="0" borderId="53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26" fillId="0" borderId="57" xfId="0" applyFont="1" applyBorder="1" applyAlignment="1">
      <alignment horizontal="left" vertical="center"/>
    </xf>
    <xf numFmtId="0" fontId="26" fillId="0" borderId="12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26" fillId="0" borderId="21" xfId="0" applyNumberFormat="1" applyFont="1" applyBorder="1" applyAlignment="1" applyProtection="1">
      <alignment horizontal="center" vertical="center"/>
      <protection locked="0"/>
    </xf>
    <xf numFmtId="2" fontId="26" fillId="0" borderId="58" xfId="0" applyNumberFormat="1" applyFont="1" applyBorder="1" applyAlignment="1" applyProtection="1">
      <alignment horizontal="center" vertical="center" shrinkToFit="1"/>
      <protection locked="0"/>
    </xf>
    <xf numFmtId="2" fontId="26" fillId="6" borderId="89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50" xfId="2" applyFont="1" applyBorder="1" applyAlignment="1" applyProtection="1">
      <alignment horizontal="center" vertical="center"/>
    </xf>
    <xf numFmtId="0" fontId="43" fillId="0" borderId="0" xfId="2" applyFont="1" applyAlignment="1" applyProtection="1">
      <alignment horizontal="center" vertical="center"/>
    </xf>
    <xf numFmtId="0" fontId="69" fillId="0" borderId="8" xfId="1" applyFont="1" applyBorder="1" applyAlignment="1" applyProtection="1">
      <alignment horizontal="center" vertical="center" shrinkToFit="1"/>
    </xf>
    <xf numFmtId="0" fontId="69" fillId="0" borderId="6" xfId="1" applyFont="1" applyBorder="1" applyAlignment="1" applyProtection="1">
      <alignment horizontal="center" vertical="center" shrinkToFit="1"/>
    </xf>
    <xf numFmtId="0" fontId="26" fillId="0" borderId="48" xfId="3" applyFont="1" applyFill="1" applyBorder="1">
      <alignment vertical="center"/>
    </xf>
    <xf numFmtId="0" fontId="26" fillId="0" borderId="50" xfId="3" applyFont="1" applyFill="1" applyBorder="1">
      <alignment vertical="center"/>
    </xf>
    <xf numFmtId="0" fontId="26" fillId="0" borderId="51" xfId="3" applyFont="1" applyFill="1" applyBorder="1">
      <alignment vertical="center"/>
    </xf>
    <xf numFmtId="0" fontId="26" fillId="0" borderId="90" xfId="0" applyFont="1" applyBorder="1" applyAlignment="1">
      <alignment horizontal="center" vertical="center" wrapText="1"/>
    </xf>
    <xf numFmtId="0" fontId="30" fillId="2" borderId="86" xfId="0" applyNumberFormat="1" applyFont="1" applyFill="1" applyBorder="1" applyAlignment="1">
      <alignment horizontal="center" vertical="center"/>
    </xf>
    <xf numFmtId="0" fontId="26" fillId="0" borderId="86" xfId="0" applyNumberFormat="1" applyFont="1" applyBorder="1" applyAlignment="1" applyProtection="1">
      <alignment horizontal="center" vertical="center" shrinkToFit="1"/>
      <protection locked="0"/>
    </xf>
    <xf numFmtId="0" fontId="26" fillId="0" borderId="91" xfId="0" applyNumberFormat="1" applyFont="1" applyBorder="1" applyAlignment="1" applyProtection="1">
      <alignment horizontal="center" vertical="center" shrinkToFit="1"/>
      <protection locked="0"/>
    </xf>
    <xf numFmtId="0" fontId="29" fillId="0" borderId="38" xfId="0" applyFont="1" applyFill="1" applyBorder="1" applyAlignment="1" applyProtection="1">
      <alignment vertical="center"/>
      <protection locked="0"/>
    </xf>
    <xf numFmtId="0" fontId="29" fillId="0" borderId="92" xfId="0" applyFont="1" applyFill="1" applyBorder="1" applyAlignment="1" applyProtection="1">
      <alignment vertical="center"/>
      <protection locked="0"/>
    </xf>
    <xf numFmtId="0" fontId="29" fillId="0" borderId="93" xfId="0" applyFont="1" applyFill="1" applyBorder="1" applyAlignment="1" applyProtection="1">
      <alignment vertical="center"/>
      <protection locked="0"/>
    </xf>
    <xf numFmtId="0" fontId="26" fillId="0" borderId="8" xfId="0" applyFont="1" applyBorder="1" applyAlignment="1">
      <alignment horizontal="center" vertical="center"/>
    </xf>
    <xf numFmtId="0" fontId="26" fillId="0" borderId="94" xfId="0" applyNumberFormat="1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95" xfId="0" applyNumberFormat="1" applyFont="1" applyBorder="1" applyAlignment="1" applyProtection="1">
      <alignment horizontal="center" vertical="center" shrinkToFit="1"/>
      <protection locked="0"/>
    </xf>
    <xf numFmtId="0" fontId="26" fillId="0" borderId="96" xfId="0" applyFont="1" applyBorder="1" applyAlignment="1" applyProtection="1">
      <alignment horizontal="center" vertical="center" shrinkToFit="1"/>
      <protection locked="0"/>
    </xf>
    <xf numFmtId="2" fontId="26" fillId="0" borderId="29" xfId="0" applyNumberFormat="1" applyFont="1" applyBorder="1" applyAlignment="1" applyProtection="1">
      <alignment horizontal="center" vertical="center" shrinkToFit="1"/>
      <protection locked="0"/>
    </xf>
    <xf numFmtId="2" fontId="26" fillId="6" borderId="9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98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>
      <alignment horizontal="center" vertical="center"/>
    </xf>
    <xf numFmtId="0" fontId="26" fillId="0" borderId="82" xfId="0" applyNumberFormat="1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 shrinkToFit="1"/>
      <protection locked="0"/>
    </xf>
    <xf numFmtId="0" fontId="26" fillId="0" borderId="99" xfId="0" applyNumberFormat="1" applyFont="1" applyBorder="1" applyAlignment="1" applyProtection="1">
      <alignment horizontal="center" vertical="center" shrinkToFit="1"/>
      <protection locked="0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2" fontId="26" fillId="0" borderId="1" xfId="0" applyNumberFormat="1" applyFont="1" applyBorder="1" applyAlignment="1" applyProtection="1">
      <alignment horizontal="center" vertical="center" shrinkToFit="1"/>
      <protection locked="0"/>
    </xf>
    <xf numFmtId="2" fontId="26" fillId="6" borderId="10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5" xfId="0" applyFont="1" applyBorder="1" applyAlignment="1" applyProtection="1">
      <alignment horizontal="center" vertical="center" shrinkToFit="1"/>
      <protection locked="0"/>
    </xf>
    <xf numFmtId="0" fontId="26" fillId="0" borderId="34" xfId="0" applyNumberFormat="1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 shrinkToFit="1"/>
      <protection locked="0"/>
    </xf>
    <xf numFmtId="0" fontId="26" fillId="0" borderId="90" xfId="0" applyNumberFormat="1" applyFont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 applyProtection="1">
      <alignment horizontal="center" vertical="center" shrinkToFit="1"/>
      <protection locked="0"/>
    </xf>
    <xf numFmtId="2" fontId="26" fillId="0" borderId="54" xfId="0" applyNumberFormat="1" applyFont="1" applyBorder="1" applyAlignment="1" applyProtection="1">
      <alignment horizontal="center" vertical="center" shrinkToFit="1"/>
      <protection locked="0"/>
    </xf>
    <xf numFmtId="2" fontId="26" fillId="6" borderId="10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Border="1" applyAlignment="1" applyProtection="1">
      <alignment horizontal="center" vertical="center" shrinkToFit="1"/>
      <protection locked="0"/>
    </xf>
    <xf numFmtId="0" fontId="26" fillId="0" borderId="55" xfId="0" applyNumberFormat="1" applyFont="1" applyBorder="1" applyAlignment="1" applyProtection="1">
      <alignment horizontal="center" vertical="center"/>
      <protection locked="0"/>
    </xf>
    <xf numFmtId="0" fontId="36" fillId="2" borderId="31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6" fillId="0" borderId="102" xfId="0" applyFont="1" applyBorder="1" applyAlignment="1" applyProtection="1">
      <alignment horizontal="center" vertical="center" shrinkToFit="1"/>
      <protection locked="0"/>
    </xf>
    <xf numFmtId="0" fontId="26" fillId="0" borderId="9" xfId="0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03" xfId="0" applyFont="1" applyBorder="1" applyAlignment="1" applyProtection="1">
      <alignment horizontal="center" vertical="center" shrinkToFit="1"/>
      <protection locked="0"/>
    </xf>
    <xf numFmtId="0" fontId="26" fillId="6" borderId="9" xfId="0" applyFont="1" applyFill="1" applyBorder="1" applyAlignment="1">
      <alignment horizontal="center" vertical="center"/>
    </xf>
    <xf numFmtId="0" fontId="26" fillId="0" borderId="104" xfId="0" applyFont="1" applyBorder="1" applyAlignment="1" applyProtection="1">
      <alignment horizontal="center" vertical="center" shrinkToFit="1"/>
      <protection locked="0"/>
    </xf>
    <xf numFmtId="0" fontId="26" fillId="0" borderId="105" xfId="0" applyFont="1" applyBorder="1" applyAlignment="1" applyProtection="1">
      <alignment horizontal="center" vertical="center" shrinkToFit="1"/>
      <protection locked="0"/>
    </xf>
    <xf numFmtId="0" fontId="26" fillId="0" borderId="106" xfId="0" applyFont="1" applyBorder="1" applyAlignment="1" applyProtection="1">
      <alignment horizontal="center" vertical="center" shrinkToFit="1"/>
      <protection locked="0"/>
    </xf>
    <xf numFmtId="0" fontId="26" fillId="0" borderId="107" xfId="0" applyFont="1" applyBorder="1" applyAlignment="1" applyProtection="1">
      <alignment horizontal="center" vertical="center" shrinkToFit="1"/>
      <protection locked="0"/>
    </xf>
    <xf numFmtId="0" fontId="26" fillId="0" borderId="108" xfId="0" applyFont="1" applyBorder="1" applyAlignment="1" applyProtection="1">
      <alignment horizontal="center" vertical="center" shrinkToFit="1"/>
      <protection locked="0"/>
    </xf>
    <xf numFmtId="0" fontId="26" fillId="0" borderId="109" xfId="0" applyFont="1" applyBorder="1" applyAlignment="1">
      <alignment horizontal="center" vertical="center"/>
    </xf>
    <xf numFmtId="0" fontId="30" fillId="2" borderId="110" xfId="0" applyFont="1" applyFill="1" applyBorder="1" applyAlignment="1">
      <alignment horizontal="center" vertical="center"/>
    </xf>
    <xf numFmtId="2" fontId="26" fillId="0" borderId="110" xfId="0" applyNumberFormat="1" applyFont="1" applyBorder="1" applyAlignment="1" applyProtection="1">
      <alignment horizontal="center" vertical="center" shrinkToFit="1"/>
      <protection locked="0"/>
    </xf>
    <xf numFmtId="2" fontId="26" fillId="0" borderId="111" xfId="0" applyNumberFormat="1" applyFont="1" applyBorder="1" applyAlignment="1" applyProtection="1">
      <alignment horizontal="center" vertical="center" shrinkToFit="1"/>
      <protection locked="0"/>
    </xf>
    <xf numFmtId="2" fontId="26" fillId="0" borderId="109" xfId="0" applyNumberFormat="1" applyFont="1" applyBorder="1" applyAlignment="1" applyProtection="1">
      <alignment horizontal="center" vertical="center" shrinkToFit="1"/>
      <protection locked="0"/>
    </xf>
    <xf numFmtId="2" fontId="26" fillId="0" borderId="112" xfId="0" applyNumberFormat="1" applyFont="1" applyBorder="1" applyAlignment="1" applyProtection="1">
      <alignment horizontal="center" vertical="center" shrinkToFit="1"/>
      <protection locked="0"/>
    </xf>
    <xf numFmtId="2" fontId="26" fillId="0" borderId="113" xfId="0" applyNumberFormat="1" applyFont="1" applyBorder="1" applyAlignment="1" applyProtection="1">
      <alignment horizontal="center" vertical="center" shrinkToFit="1"/>
      <protection locked="0"/>
    </xf>
    <xf numFmtId="0" fontId="26" fillId="6" borderId="109" xfId="0" applyFont="1" applyFill="1" applyBorder="1" applyAlignment="1">
      <alignment horizontal="center" vertical="center"/>
    </xf>
    <xf numFmtId="2" fontId="26" fillId="6" borderId="114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5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6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7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9" xfId="1" applyFont="1" applyBorder="1" applyAlignment="1" applyProtection="1">
      <alignment horizontal="center" vertical="center"/>
    </xf>
    <xf numFmtId="0" fontId="10" fillId="0" borderId="120" xfId="1" applyFont="1" applyBorder="1" applyAlignment="1" applyProtection="1">
      <alignment horizontal="center" vertical="center"/>
    </xf>
    <xf numFmtId="0" fontId="21" fillId="0" borderId="96" xfId="1" applyFont="1" applyBorder="1" applyAlignment="1" applyProtection="1">
      <alignment horizontal="center" vertical="center"/>
    </xf>
    <xf numFmtId="0" fontId="11" fillId="0" borderId="119" xfId="1" applyFont="1" applyBorder="1" applyAlignment="1" applyProtection="1">
      <alignment horizontal="center" vertical="center"/>
    </xf>
    <xf numFmtId="0" fontId="11" fillId="0" borderId="120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 shrinkToFit="1"/>
    </xf>
    <xf numFmtId="0" fontId="21" fillId="0" borderId="5" xfId="1" applyFont="1" applyBorder="1" applyAlignment="1" applyProtection="1">
      <alignment horizontal="center" vertical="center"/>
    </xf>
    <xf numFmtId="0" fontId="12" fillId="0" borderId="26" xfId="1" applyFont="1" applyBorder="1" applyAlignment="1" applyProtection="1">
      <alignment horizontal="center" vertical="center" shrinkToFit="1"/>
    </xf>
    <xf numFmtId="0" fontId="12" fillId="0" borderId="27" xfId="1" applyFont="1" applyBorder="1" applyAlignment="1" applyProtection="1">
      <alignment horizontal="center" vertical="center" shrinkToFit="1"/>
    </xf>
    <xf numFmtId="0" fontId="57" fillId="0" borderId="26" xfId="0" applyFont="1" applyBorder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21" xfId="0" applyFont="1" applyBorder="1">
      <alignment vertical="center"/>
    </xf>
    <xf numFmtId="0" fontId="57" fillId="0" borderId="122" xfId="0" applyFont="1" applyBorder="1" applyAlignment="1">
      <alignment horizontal="center" vertical="center"/>
    </xf>
    <xf numFmtId="0" fontId="57" fillId="0" borderId="123" xfId="0" applyFont="1" applyBorder="1">
      <alignment vertical="center"/>
    </xf>
    <xf numFmtId="0" fontId="57" fillId="0" borderId="124" xfId="0" applyFont="1" applyBorder="1" applyAlignment="1">
      <alignment horizontal="center" vertical="center"/>
    </xf>
    <xf numFmtId="0" fontId="57" fillId="0" borderId="125" xfId="0" applyFont="1" applyBorder="1">
      <alignment vertical="center"/>
    </xf>
    <xf numFmtId="0" fontId="57" fillId="0" borderId="126" xfId="0" applyFont="1" applyBorder="1" applyAlignment="1">
      <alignment horizontal="center" vertical="center"/>
    </xf>
    <xf numFmtId="0" fontId="57" fillId="0" borderId="127" xfId="0" applyFont="1" applyBorder="1">
      <alignment vertical="center"/>
    </xf>
    <xf numFmtId="0" fontId="57" fillId="0" borderId="128" xfId="0" applyFont="1" applyBorder="1" applyAlignment="1">
      <alignment horizontal="center" vertical="center"/>
    </xf>
    <xf numFmtId="0" fontId="57" fillId="0" borderId="129" xfId="0" applyFont="1" applyBorder="1">
      <alignment vertical="center"/>
    </xf>
    <xf numFmtId="0" fontId="57" fillId="0" borderId="130" xfId="0" applyFont="1" applyBorder="1" applyAlignment="1">
      <alignment horizontal="center" vertical="center"/>
    </xf>
    <xf numFmtId="0" fontId="57" fillId="0" borderId="131" xfId="0" applyFont="1" applyBorder="1">
      <alignment vertical="center"/>
    </xf>
    <xf numFmtId="0" fontId="57" fillId="0" borderId="132" xfId="0" applyFont="1" applyBorder="1" applyAlignment="1">
      <alignment horizontal="center" vertical="center"/>
    </xf>
    <xf numFmtId="0" fontId="57" fillId="0" borderId="132" xfId="0" applyFont="1" applyBorder="1" applyAlignment="1">
      <alignment horizontal="center" vertical="center" shrinkToFit="1"/>
    </xf>
    <xf numFmtId="0" fontId="57" fillId="0" borderId="133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134" xfId="0" applyFont="1" applyBorder="1" applyAlignment="1">
      <alignment horizontal="center" vertical="center"/>
    </xf>
    <xf numFmtId="0" fontId="57" fillId="0" borderId="135" xfId="0" applyFont="1" applyBorder="1" applyAlignment="1">
      <alignment horizontal="center" vertical="center"/>
    </xf>
    <xf numFmtId="0" fontId="57" fillId="0" borderId="136" xfId="0" applyFont="1" applyBorder="1" applyAlignment="1">
      <alignment horizontal="center" vertical="center"/>
    </xf>
    <xf numFmtId="0" fontId="57" fillId="0" borderId="137" xfId="0" applyFont="1" applyBorder="1" applyAlignment="1">
      <alignment horizontal="center" vertical="center"/>
    </xf>
    <xf numFmtId="0" fontId="57" fillId="0" borderId="138" xfId="0" applyFont="1" applyBorder="1" applyAlignment="1">
      <alignment horizontal="center" vertical="center"/>
    </xf>
    <xf numFmtId="0" fontId="57" fillId="0" borderId="139" xfId="0" applyFont="1" applyBorder="1" applyAlignment="1">
      <alignment horizontal="center" vertical="center"/>
    </xf>
    <xf numFmtId="178" fontId="57" fillId="0" borderId="134" xfId="0" applyNumberFormat="1" applyFont="1" applyBorder="1" applyAlignment="1">
      <alignment horizontal="center" vertical="center"/>
    </xf>
    <xf numFmtId="178" fontId="57" fillId="0" borderId="135" xfId="0" applyNumberFormat="1" applyFont="1" applyBorder="1" applyAlignment="1">
      <alignment horizontal="center" vertical="center"/>
    </xf>
    <xf numFmtId="178" fontId="57" fillId="0" borderId="136" xfId="0" applyNumberFormat="1" applyFont="1" applyBorder="1" applyAlignment="1">
      <alignment horizontal="center" vertical="center"/>
    </xf>
    <xf numFmtId="178" fontId="57" fillId="0" borderId="137" xfId="0" applyNumberFormat="1" applyFont="1" applyBorder="1" applyAlignment="1">
      <alignment horizontal="center" vertical="center"/>
    </xf>
    <xf numFmtId="178" fontId="57" fillId="0" borderId="138" xfId="0" applyNumberFormat="1" applyFont="1" applyBorder="1" applyAlignment="1">
      <alignment horizontal="center" vertical="center"/>
    </xf>
    <xf numFmtId="178" fontId="57" fillId="0" borderId="139" xfId="0" applyNumberFormat="1" applyFont="1" applyBorder="1" applyAlignment="1">
      <alignment horizontal="center" vertical="center"/>
    </xf>
    <xf numFmtId="0" fontId="57" fillId="0" borderId="140" xfId="0" applyFont="1" applyBorder="1">
      <alignment vertical="center"/>
    </xf>
    <xf numFmtId="0" fontId="57" fillId="0" borderId="141" xfId="0" applyFont="1" applyBorder="1">
      <alignment vertical="center"/>
    </xf>
    <xf numFmtId="0" fontId="57" fillId="0" borderId="142" xfId="0" applyFont="1" applyBorder="1">
      <alignment vertical="center"/>
    </xf>
    <xf numFmtId="0" fontId="57" fillId="0" borderId="143" xfId="0" applyFont="1" applyBorder="1">
      <alignment vertical="center"/>
    </xf>
    <xf numFmtId="0" fontId="57" fillId="0" borderId="144" xfId="0" applyFont="1" applyBorder="1">
      <alignment vertical="center"/>
    </xf>
    <xf numFmtId="0" fontId="57" fillId="0" borderId="145" xfId="0" applyFont="1" applyBorder="1">
      <alignment vertical="center"/>
    </xf>
    <xf numFmtId="0" fontId="57" fillId="0" borderId="140" xfId="0" applyFont="1" applyBorder="1" applyAlignment="1">
      <alignment horizontal="center" vertical="center"/>
    </xf>
    <xf numFmtId="0" fontId="57" fillId="0" borderId="141" xfId="0" applyFont="1" applyBorder="1" applyAlignment="1">
      <alignment horizontal="center" vertical="center"/>
    </xf>
    <xf numFmtId="0" fontId="57" fillId="0" borderId="142" xfId="0" applyFont="1" applyBorder="1" applyAlignment="1">
      <alignment horizontal="center" vertical="center"/>
    </xf>
    <xf numFmtId="0" fontId="57" fillId="0" borderId="143" xfId="0" applyFont="1" applyBorder="1" applyAlignment="1">
      <alignment horizontal="center" vertical="center"/>
    </xf>
    <xf numFmtId="0" fontId="57" fillId="0" borderId="144" xfId="0" applyFont="1" applyBorder="1" applyAlignment="1">
      <alignment horizontal="center" vertical="center"/>
    </xf>
    <xf numFmtId="0" fontId="57" fillId="0" borderId="145" xfId="0" applyFont="1" applyBorder="1" applyAlignment="1">
      <alignment horizontal="center" vertical="center"/>
    </xf>
    <xf numFmtId="178" fontId="57" fillId="0" borderId="122" xfId="0" applyNumberFormat="1" applyFont="1" applyBorder="1" applyAlignment="1">
      <alignment horizontal="center" vertical="center"/>
    </xf>
    <xf numFmtId="178" fontId="57" fillId="0" borderId="124" xfId="0" applyNumberFormat="1" applyFont="1" applyBorder="1" applyAlignment="1">
      <alignment horizontal="center" vertical="center"/>
    </xf>
    <xf numFmtId="178" fontId="57" fillId="0" borderId="126" xfId="0" applyNumberFormat="1" applyFont="1" applyBorder="1" applyAlignment="1">
      <alignment horizontal="center" vertical="center"/>
    </xf>
    <xf numFmtId="178" fontId="57" fillId="0" borderId="128" xfId="0" applyNumberFormat="1" applyFont="1" applyBorder="1" applyAlignment="1">
      <alignment horizontal="center" vertical="center"/>
    </xf>
    <xf numFmtId="178" fontId="57" fillId="0" borderId="130" xfId="0" applyNumberFormat="1" applyFont="1" applyBorder="1" applyAlignment="1">
      <alignment horizontal="center" vertical="center"/>
    </xf>
    <xf numFmtId="178" fontId="57" fillId="0" borderId="133" xfId="0" applyNumberFormat="1" applyFont="1" applyBorder="1" applyAlignment="1">
      <alignment horizontal="center" vertical="center"/>
    </xf>
    <xf numFmtId="0" fontId="57" fillId="0" borderId="146" xfId="0" applyFont="1" applyBorder="1" applyAlignment="1">
      <alignment horizontal="center" vertical="center"/>
    </xf>
    <xf numFmtId="0" fontId="57" fillId="0" borderId="147" xfId="0" applyFont="1" applyBorder="1" applyAlignment="1">
      <alignment horizontal="center" vertical="center"/>
    </xf>
    <xf numFmtId="0" fontId="57" fillId="0" borderId="148" xfId="0" applyFont="1" applyBorder="1">
      <alignment vertical="center"/>
    </xf>
    <xf numFmtId="178" fontId="57" fillId="0" borderId="149" xfId="0" applyNumberFormat="1" applyFont="1" applyBorder="1" applyAlignment="1">
      <alignment horizontal="center" vertical="center"/>
    </xf>
    <xf numFmtId="0" fontId="57" fillId="0" borderId="150" xfId="0" applyFont="1" applyBorder="1">
      <alignment vertical="center"/>
    </xf>
    <xf numFmtId="178" fontId="57" fillId="0" borderId="151" xfId="0" applyNumberFormat="1" applyFont="1" applyBorder="1" applyAlignment="1">
      <alignment horizontal="center" vertical="center"/>
    </xf>
    <xf numFmtId="0" fontId="57" fillId="0" borderId="152" xfId="0" applyFont="1" applyBorder="1">
      <alignment vertical="center"/>
    </xf>
    <xf numFmtId="178" fontId="57" fillId="0" borderId="153" xfId="0" applyNumberFormat="1" applyFont="1" applyBorder="1" applyAlignment="1">
      <alignment horizontal="center" vertical="center"/>
    </xf>
    <xf numFmtId="0" fontId="57" fillId="0" borderId="154" xfId="0" applyFont="1" applyBorder="1">
      <alignment vertical="center"/>
    </xf>
    <xf numFmtId="178" fontId="57" fillId="0" borderId="155" xfId="0" applyNumberFormat="1" applyFont="1" applyBorder="1" applyAlignment="1">
      <alignment horizontal="center" vertical="center"/>
    </xf>
    <xf numFmtId="0" fontId="57" fillId="0" borderId="156" xfId="0" applyFont="1" applyBorder="1">
      <alignment vertical="center"/>
    </xf>
    <xf numFmtId="178" fontId="57" fillId="0" borderId="157" xfId="0" applyNumberFormat="1" applyFont="1" applyBorder="1" applyAlignment="1">
      <alignment horizontal="center" vertical="center"/>
    </xf>
    <xf numFmtId="0" fontId="57" fillId="0" borderId="158" xfId="0" applyFont="1" applyBorder="1">
      <alignment vertical="center"/>
    </xf>
    <xf numFmtId="178" fontId="57" fillId="0" borderId="159" xfId="0" applyNumberFormat="1" applyFont="1" applyBorder="1" applyAlignment="1">
      <alignment horizontal="center" vertical="center"/>
    </xf>
    <xf numFmtId="0" fontId="11" fillId="0" borderId="160" xfId="2" applyBorder="1" applyAlignment="1" applyProtection="1">
      <alignment horizontal="center" vertical="center"/>
    </xf>
    <xf numFmtId="0" fontId="11" fillId="0" borderId="161" xfId="2" applyBorder="1" applyAlignment="1" applyProtection="1">
      <alignment horizontal="center" vertical="center"/>
    </xf>
    <xf numFmtId="0" fontId="46" fillId="0" borderId="67" xfId="2" applyFont="1" applyBorder="1" applyAlignment="1" applyProtection="1">
      <alignment horizontal="center" vertical="center"/>
    </xf>
    <xf numFmtId="0" fontId="46" fillId="0" borderId="13" xfId="2" applyFont="1" applyBorder="1" applyAlignment="1" applyProtection="1">
      <alignment horizontal="center" vertical="center"/>
    </xf>
    <xf numFmtId="0" fontId="46" fillId="0" borderId="56" xfId="2" applyFont="1" applyBorder="1" applyAlignment="1" applyProtection="1">
      <alignment horizontal="center" vertical="center"/>
    </xf>
    <xf numFmtId="0" fontId="46" fillId="0" borderId="33" xfId="2" applyFont="1" applyBorder="1" applyAlignment="1" applyProtection="1">
      <alignment horizontal="center" vertical="center"/>
    </xf>
    <xf numFmtId="0" fontId="46" fillId="0" borderId="162" xfId="2" applyFont="1" applyBorder="1" applyAlignment="1" applyProtection="1">
      <alignment horizontal="center" vertical="center"/>
    </xf>
    <xf numFmtId="0" fontId="11" fillId="0" borderId="84" xfId="2" applyBorder="1" applyAlignment="1" applyProtection="1">
      <alignment horizontal="center" vertical="center"/>
    </xf>
    <xf numFmtId="0" fontId="46" fillId="0" borderId="82" xfId="2" applyFont="1" applyBorder="1" applyAlignment="1" applyProtection="1">
      <alignment horizontal="center" vertical="center" shrinkToFit="1"/>
    </xf>
    <xf numFmtId="0" fontId="46" fillId="0" borderId="35" xfId="2" applyFont="1" applyBorder="1" applyAlignment="1" applyProtection="1">
      <alignment horizontal="center" vertical="center" shrinkToFit="1"/>
    </xf>
    <xf numFmtId="0" fontId="46" fillId="0" borderId="55" xfId="2" applyFont="1" applyBorder="1" applyAlignment="1" applyProtection="1">
      <alignment horizontal="center" vertical="center" shrinkToFit="1"/>
    </xf>
    <xf numFmtId="0" fontId="46" fillId="0" borderId="34" xfId="2" applyFont="1" applyBorder="1" applyAlignment="1" applyProtection="1">
      <alignment horizontal="center" vertical="center" shrinkToFit="1"/>
    </xf>
    <xf numFmtId="0" fontId="46" fillId="0" borderId="163" xfId="2" applyFont="1" applyBorder="1" applyAlignment="1" applyProtection="1">
      <alignment horizontal="center" vertical="center" shrinkToFit="1"/>
    </xf>
    <xf numFmtId="0" fontId="71" fillId="0" borderId="103" xfId="2" applyFont="1" applyBorder="1" applyAlignment="1" applyProtection="1">
      <alignment horizontal="center" vertical="center" wrapText="1" shrinkToFit="1"/>
    </xf>
    <xf numFmtId="0" fontId="71" fillId="0" borderId="10" xfId="2" applyFont="1" applyBorder="1" applyAlignment="1" applyProtection="1">
      <alignment horizontal="center" vertical="center" wrapText="1" shrinkToFit="1"/>
    </xf>
    <xf numFmtId="0" fontId="71" fillId="0" borderId="11" xfId="2" applyFont="1" applyBorder="1" applyAlignment="1" applyProtection="1">
      <alignment horizontal="center" vertical="center" wrapText="1" shrinkToFit="1"/>
    </xf>
    <xf numFmtId="0" fontId="46" fillId="0" borderId="164" xfId="2" applyFont="1" applyBorder="1" applyAlignment="1" applyProtection="1">
      <alignment horizontal="center" vertical="center" shrinkToFit="1"/>
    </xf>
    <xf numFmtId="0" fontId="46" fillId="0" borderId="87" xfId="2" applyFont="1" applyBorder="1" applyAlignment="1" applyProtection="1">
      <alignment horizontal="center" vertical="center" shrinkToFit="1"/>
    </xf>
    <xf numFmtId="0" fontId="46" fillId="0" borderId="69" xfId="2" applyFont="1" applyBorder="1" applyAlignment="1" applyProtection="1">
      <alignment horizontal="center" vertical="center" shrinkToFit="1"/>
    </xf>
    <xf numFmtId="0" fontId="46" fillId="0" borderId="165" xfId="2" applyFont="1" applyBorder="1" applyAlignment="1" applyProtection="1">
      <alignment horizontal="center" vertical="center" shrinkToFit="1"/>
    </xf>
    <xf numFmtId="0" fontId="71" fillId="0" borderId="166" xfId="2" applyFont="1" applyBorder="1" applyAlignment="1" applyProtection="1">
      <alignment horizontal="center" vertical="center" wrapText="1" shrinkToFit="1"/>
    </xf>
    <xf numFmtId="0" fontId="46" fillId="0" borderId="167" xfId="2" applyFont="1" applyBorder="1" applyAlignment="1" applyProtection="1">
      <alignment horizontal="center" vertical="center" shrinkToFit="1"/>
    </xf>
    <xf numFmtId="0" fontId="71" fillId="0" borderId="168" xfId="2" applyFont="1" applyBorder="1" applyAlignment="1" applyProtection="1">
      <alignment horizontal="center" vertical="center" wrapText="1" shrinkToFit="1"/>
    </xf>
    <xf numFmtId="0" fontId="46" fillId="0" borderId="169" xfId="2" applyFont="1" applyBorder="1" applyAlignment="1" applyProtection="1">
      <alignment horizontal="center" vertical="center" shrinkToFit="1"/>
    </xf>
    <xf numFmtId="0" fontId="71" fillId="0" borderId="170" xfId="2" applyFont="1" applyBorder="1" applyAlignment="1" applyProtection="1">
      <alignment horizontal="center" vertical="center" wrapText="1" shrinkToFit="1"/>
    </xf>
    <xf numFmtId="0" fontId="34" fillId="4" borderId="0" xfId="0" applyFont="1" applyFill="1" applyAlignment="1">
      <alignment horizontal="center" vertical="center"/>
    </xf>
    <xf numFmtId="0" fontId="63" fillId="2" borderId="72" xfId="0" applyFont="1" applyFill="1" applyBorder="1" applyAlignment="1">
      <alignment horizontal="center" vertical="center"/>
    </xf>
    <xf numFmtId="0" fontId="63" fillId="2" borderId="73" xfId="0" applyFont="1" applyFill="1" applyBorder="1" applyAlignment="1">
      <alignment horizontal="center" vertical="center"/>
    </xf>
    <xf numFmtId="0" fontId="53" fillId="2" borderId="73" xfId="0" applyFont="1" applyFill="1" applyBorder="1" applyAlignment="1">
      <alignment horizontal="center" vertical="center"/>
    </xf>
    <xf numFmtId="0" fontId="53" fillId="2" borderId="74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58" fontId="39" fillId="0" borderId="18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right" vertical="center"/>
    </xf>
    <xf numFmtId="0" fontId="39" fillId="0" borderId="1" xfId="0" applyFont="1" applyBorder="1" applyAlignment="1">
      <alignment vertical="center"/>
    </xf>
    <xf numFmtId="0" fontId="26" fillId="0" borderId="26" xfId="0" applyFont="1" applyBorder="1" applyAlignment="1">
      <alignment horizontal="distributed" vertical="center" indent="1"/>
    </xf>
    <xf numFmtId="0" fontId="26" fillId="0" borderId="33" xfId="0" applyFont="1" applyBorder="1" applyAlignment="1">
      <alignment horizontal="distributed" vertical="center" indent="1"/>
    </xf>
    <xf numFmtId="0" fontId="26" fillId="0" borderId="6" xfId="0" applyFont="1" applyBorder="1" applyAlignment="1">
      <alignment horizontal="distributed" vertical="center" indent="1"/>
    </xf>
    <xf numFmtId="0" fontId="26" fillId="0" borderId="13" xfId="0" applyFont="1" applyBorder="1" applyAlignment="1">
      <alignment horizontal="distributed" vertical="center" indent="1"/>
    </xf>
    <xf numFmtId="0" fontId="29" fillId="0" borderId="37" xfId="0" applyFont="1" applyFill="1" applyBorder="1" applyAlignment="1" applyProtection="1">
      <alignment horizontal="center" vertical="center"/>
      <protection locked="0"/>
    </xf>
    <xf numFmtId="0" fontId="29" fillId="0" borderId="49" xfId="0" applyFont="1" applyFill="1" applyBorder="1" applyAlignment="1" applyProtection="1">
      <alignment horizontal="center" vertical="center"/>
      <protection locked="0"/>
    </xf>
    <xf numFmtId="0" fontId="29" fillId="0" borderId="38" xfId="0" applyFont="1" applyFill="1" applyBorder="1" applyAlignment="1" applyProtection="1">
      <alignment horizontal="center" vertical="center"/>
      <protection locked="0"/>
    </xf>
    <xf numFmtId="0" fontId="29" fillId="2" borderId="37" xfId="0" applyFont="1" applyFill="1" applyBorder="1" applyAlignment="1" applyProtection="1">
      <alignment horizontal="center" vertical="center"/>
    </xf>
    <xf numFmtId="0" fontId="29" fillId="2" borderId="49" xfId="0" applyFont="1" applyFill="1" applyBorder="1" applyAlignment="1" applyProtection="1">
      <alignment horizontal="center" vertical="center"/>
    </xf>
    <xf numFmtId="0" fontId="29" fillId="2" borderId="38" xfId="0" applyFont="1" applyFill="1" applyBorder="1" applyAlignment="1" applyProtection="1">
      <alignment horizontal="center" vertical="center"/>
    </xf>
    <xf numFmtId="0" fontId="26" fillId="0" borderId="27" xfId="0" applyFont="1" applyBorder="1" applyAlignment="1">
      <alignment horizontal="distributed" vertical="center" indent="1"/>
    </xf>
    <xf numFmtId="0" fontId="26" fillId="0" borderId="56" xfId="0" applyFont="1" applyBorder="1" applyAlignment="1">
      <alignment horizontal="distributed" vertical="center" indent="1"/>
    </xf>
    <xf numFmtId="0" fontId="27" fillId="5" borderId="39" xfId="0" applyFont="1" applyFill="1" applyBorder="1" applyAlignment="1">
      <alignment horizontal="center" vertical="center"/>
    </xf>
    <xf numFmtId="0" fontId="29" fillId="0" borderId="37" xfId="0" applyFont="1" applyFill="1" applyBorder="1" applyAlignment="1" applyProtection="1">
      <alignment horizontal="center" vertical="center"/>
    </xf>
    <xf numFmtId="0" fontId="29" fillId="0" borderId="49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2" fontId="26" fillId="0" borderId="3" xfId="0" applyNumberFormat="1" applyFont="1" applyFill="1" applyBorder="1" applyAlignment="1" applyProtection="1">
      <alignment horizontal="center" vertical="center"/>
    </xf>
    <xf numFmtId="0" fontId="29" fillId="3" borderId="3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29" fillId="3" borderId="13" xfId="0" applyFont="1" applyFill="1" applyBorder="1" applyAlignment="1" applyProtection="1">
      <alignment horizontal="center" vertical="center"/>
    </xf>
    <xf numFmtId="0" fontId="29" fillId="3" borderId="18" xfId="0" applyFont="1" applyFill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9" fillId="0" borderId="39" xfId="1" applyFont="1" applyBorder="1" applyAlignment="1" applyProtection="1">
      <alignment horizontal="center" vertical="center"/>
    </xf>
    <xf numFmtId="177" fontId="12" fillId="0" borderId="0" xfId="1" applyNumberFormat="1" applyFont="1" applyAlignment="1" applyProtection="1">
      <alignment horizontal="distributed" vertical="center" indent="4"/>
    </xf>
    <xf numFmtId="0" fontId="31" fillId="0" borderId="0" xfId="1" applyFont="1" applyAlignment="1" applyProtection="1">
      <alignment horizontal="center" vertical="center"/>
    </xf>
    <xf numFmtId="0" fontId="40" fillId="4" borderId="0" xfId="1" applyFont="1" applyFill="1" applyAlignment="1" applyProtection="1">
      <alignment horizontal="center" vertical="center"/>
    </xf>
    <xf numFmtId="0" fontId="16" fillId="0" borderId="0" xfId="1" applyFont="1" applyBorder="1" applyAlignment="1" applyProtection="1">
      <alignment horizontal="distributed" vertical="center" indent="8" shrinkToFit="1"/>
    </xf>
    <xf numFmtId="0" fontId="16" fillId="0" borderId="0" xfId="1" applyFont="1" applyAlignment="1" applyProtection="1">
      <alignment horizontal="distributed" vertical="center" indent="8" shrinkToFit="1"/>
    </xf>
    <xf numFmtId="0" fontId="9" fillId="0" borderId="39" xfId="1" applyFont="1" applyBorder="1" applyAlignment="1" applyProtection="1">
      <alignment horizontal="center" vertical="center" shrinkToFit="1"/>
    </xf>
    <xf numFmtId="0" fontId="70" fillId="0" borderId="0" xfId="1" applyFont="1" applyBorder="1" applyAlignment="1" applyProtection="1">
      <alignment horizontal="center" vertical="center" wrapText="1"/>
    </xf>
    <xf numFmtId="0" fontId="11" fillId="0" borderId="71" xfId="2" applyBorder="1" applyAlignment="1" applyProtection="1">
      <alignment horizontal="center" vertical="center"/>
    </xf>
    <xf numFmtId="0" fontId="11" fillId="0" borderId="70" xfId="2" applyBorder="1" applyAlignment="1" applyProtection="1">
      <alignment horizontal="center" vertical="center"/>
    </xf>
    <xf numFmtId="0" fontId="46" fillId="0" borderId="70" xfId="2" applyFont="1" applyBorder="1" applyAlignment="1" applyProtection="1">
      <alignment horizontal="center" vertical="center" shrinkToFit="1"/>
    </xf>
    <xf numFmtId="0" fontId="46" fillId="0" borderId="70" xfId="2" applyNumberFormat="1" applyFont="1" applyBorder="1" applyAlignment="1" applyProtection="1">
      <alignment horizontal="center" vertical="center" shrinkToFit="1"/>
    </xf>
    <xf numFmtId="0" fontId="46" fillId="0" borderId="28" xfId="2" applyFont="1" applyBorder="1" applyAlignment="1" applyProtection="1">
      <alignment horizontal="center" vertical="center" shrinkToFit="1"/>
    </xf>
    <xf numFmtId="0" fontId="50" fillId="0" borderId="1" xfId="2" applyFont="1" applyBorder="1" applyAlignment="1" applyProtection="1">
      <alignment horizontal="center"/>
    </xf>
    <xf numFmtId="0" fontId="49" fillId="0" borderId="13" xfId="2" applyFont="1" applyBorder="1" applyAlignment="1" applyProtection="1">
      <alignment horizontal="center" vertical="center"/>
    </xf>
    <xf numFmtId="0" fontId="49" fillId="0" borderId="35" xfId="2" applyFont="1" applyBorder="1" applyAlignment="1" applyProtection="1">
      <alignment horizontal="center" vertical="center"/>
    </xf>
    <xf numFmtId="0" fontId="42" fillId="0" borderId="0" xfId="2" applyFont="1" applyAlignment="1" applyProtection="1">
      <alignment horizontal="center" vertical="center"/>
    </xf>
    <xf numFmtId="0" fontId="43" fillId="0" borderId="48" xfId="2" applyFont="1" applyBorder="1" applyAlignment="1" applyProtection="1">
      <alignment horizontal="center" vertical="center"/>
    </xf>
    <xf numFmtId="0" fontId="43" fillId="0" borderId="50" xfId="2" applyFont="1" applyBorder="1" applyAlignment="1" applyProtection="1">
      <alignment horizontal="center" vertical="center"/>
    </xf>
    <xf numFmtId="0" fontId="43" fillId="0" borderId="12" xfId="2" applyFont="1" applyBorder="1" applyAlignment="1" applyProtection="1">
      <alignment horizontal="center" vertical="center"/>
    </xf>
    <xf numFmtId="0" fontId="43" fillId="0" borderId="39" xfId="2" applyFont="1" applyBorder="1" applyAlignment="1" applyProtection="1">
      <alignment horizontal="center" vertical="center"/>
    </xf>
    <xf numFmtId="0" fontId="44" fillId="0" borderId="48" xfId="2" applyFont="1" applyBorder="1" applyAlignment="1" applyProtection="1">
      <alignment horizontal="center" vertical="center" shrinkToFit="1"/>
    </xf>
    <xf numFmtId="0" fontId="44" fillId="0" borderId="50" xfId="2" applyFont="1" applyBorder="1" applyAlignment="1" applyProtection="1">
      <alignment horizontal="center" vertical="center" shrinkToFit="1"/>
    </xf>
    <xf numFmtId="0" fontId="44" fillId="0" borderId="51" xfId="2" applyFont="1" applyBorder="1" applyAlignment="1" applyProtection="1">
      <alignment horizontal="center" vertical="center" shrinkToFit="1"/>
    </xf>
    <xf numFmtId="0" fontId="44" fillId="0" borderId="12" xfId="2" applyFont="1" applyBorder="1" applyAlignment="1" applyProtection="1">
      <alignment horizontal="center" vertical="center" shrinkToFit="1"/>
    </xf>
    <xf numFmtId="0" fontId="44" fillId="0" borderId="39" xfId="2" applyFont="1" applyBorder="1" applyAlignment="1" applyProtection="1">
      <alignment horizontal="center" vertical="center" shrinkToFit="1"/>
    </xf>
    <xf numFmtId="0" fontId="44" fillId="0" borderId="52" xfId="2" applyFont="1" applyBorder="1" applyAlignment="1" applyProtection="1">
      <alignment horizontal="center" vertical="center" shrinkToFit="1"/>
    </xf>
    <xf numFmtId="0" fontId="43" fillId="0" borderId="37" xfId="2" applyFont="1" applyBorder="1" applyAlignment="1" applyProtection="1">
      <alignment horizontal="center" vertical="center"/>
    </xf>
    <xf numFmtId="0" fontId="43" fillId="0" borderId="49" xfId="2" applyFont="1" applyBorder="1" applyAlignment="1" applyProtection="1">
      <alignment horizontal="center" vertical="center"/>
    </xf>
    <xf numFmtId="0" fontId="43" fillId="0" borderId="38" xfId="2" applyFont="1" applyBorder="1" applyAlignment="1" applyProtection="1">
      <alignment horizontal="center" vertical="center"/>
    </xf>
    <xf numFmtId="0" fontId="43" fillId="0" borderId="0" xfId="2" applyFont="1" applyAlignment="1" applyProtection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44" fillId="0" borderId="48" xfId="2" applyFont="1" applyBorder="1" applyAlignment="1" applyProtection="1">
      <alignment horizontal="center" vertical="center"/>
    </xf>
    <xf numFmtId="0" fontId="44" fillId="0" borderId="50" xfId="2" applyFont="1" applyBorder="1" applyAlignment="1" applyProtection="1">
      <alignment horizontal="center" vertical="center"/>
    </xf>
    <xf numFmtId="0" fontId="44" fillId="0" borderId="51" xfId="2" applyFont="1" applyBorder="1" applyAlignment="1" applyProtection="1">
      <alignment horizontal="center" vertical="center"/>
    </xf>
    <xf numFmtId="0" fontId="44" fillId="0" borderId="12" xfId="2" applyFont="1" applyBorder="1" applyAlignment="1" applyProtection="1">
      <alignment horizontal="center" vertical="center"/>
    </xf>
    <xf numFmtId="0" fontId="44" fillId="0" borderId="39" xfId="2" applyFont="1" applyBorder="1" applyAlignment="1" applyProtection="1">
      <alignment horizontal="center" vertical="center"/>
    </xf>
    <xf numFmtId="0" fontId="44" fillId="0" borderId="52" xfId="2" applyFont="1" applyBorder="1" applyAlignment="1" applyProtection="1">
      <alignment horizontal="center" vertical="center"/>
    </xf>
    <xf numFmtId="0" fontId="45" fillId="0" borderId="0" xfId="2" applyFont="1" applyBorder="1" applyAlignment="1" applyProtection="1">
      <alignment horizontal="left"/>
    </xf>
    <xf numFmtId="0" fontId="45" fillId="0" borderId="1" xfId="2" applyFont="1" applyBorder="1" applyAlignment="1" applyProtection="1">
      <alignment horizontal="left"/>
    </xf>
    <xf numFmtId="0" fontId="11" fillId="0" borderId="9" xfId="2" applyBorder="1" applyAlignment="1" applyProtection="1">
      <alignment horizontal="center" vertical="center"/>
    </xf>
    <xf numFmtId="0" fontId="11" fillId="0" borderId="54" xfId="2" applyBorder="1" applyAlignment="1" applyProtection="1">
      <alignment horizontal="center" vertical="center"/>
    </xf>
    <xf numFmtId="0" fontId="11" fillId="0" borderId="34" xfId="2" applyBorder="1" applyAlignment="1" applyProtection="1">
      <alignment horizontal="center" vertical="center"/>
    </xf>
    <xf numFmtId="0" fontId="45" fillId="0" borderId="33" xfId="2" applyFont="1" applyBorder="1" applyAlignment="1" applyProtection="1">
      <alignment horizontal="distributed" vertical="center" indent="8"/>
    </xf>
    <xf numFmtId="0" fontId="45" fillId="0" borderId="54" xfId="2" applyFont="1" applyBorder="1" applyAlignment="1" applyProtection="1">
      <alignment horizontal="distributed" vertical="center" indent="8"/>
    </xf>
    <xf numFmtId="0" fontId="45" fillId="0" borderId="14" xfId="2" applyFont="1" applyBorder="1" applyAlignment="1" applyProtection="1">
      <alignment horizontal="distributed" vertical="center" indent="8"/>
    </xf>
    <xf numFmtId="0" fontId="11" fillId="0" borderId="12" xfId="2" applyBorder="1" applyAlignment="1" applyProtection="1">
      <alignment horizontal="center" vertical="center"/>
    </xf>
    <xf numFmtId="0" fontId="11" fillId="0" borderId="39" xfId="2" applyBorder="1" applyAlignment="1" applyProtection="1">
      <alignment horizontal="center" vertical="center"/>
    </xf>
    <xf numFmtId="0" fontId="46" fillId="0" borderId="22" xfId="2" applyFont="1" applyBorder="1" applyAlignment="1" applyProtection="1">
      <alignment horizontal="center" vertical="center" shrinkToFit="1"/>
    </xf>
    <xf numFmtId="0" fontId="46" fillId="0" borderId="5" xfId="2" applyFont="1" applyBorder="1" applyAlignment="1" applyProtection="1">
      <alignment horizontal="center" vertical="center" shrinkToFit="1"/>
    </xf>
    <xf numFmtId="0" fontId="11" fillId="0" borderId="4" xfId="2" applyBorder="1" applyAlignment="1" applyProtection="1">
      <alignment horizontal="center" vertical="center"/>
    </xf>
    <xf numFmtId="0" fontId="11" fillId="0" borderId="22" xfId="2" applyBorder="1" applyAlignment="1" applyProtection="1">
      <alignment horizontal="center" vertical="center"/>
    </xf>
    <xf numFmtId="0" fontId="46" fillId="0" borderId="22" xfId="2" applyNumberFormat="1" applyFont="1" applyBorder="1" applyAlignment="1" applyProtection="1">
      <alignment horizontal="center" vertical="center" shrinkToFit="1"/>
    </xf>
    <xf numFmtId="0" fontId="11" fillId="0" borderId="37" xfId="2" applyBorder="1" applyAlignment="1" applyProtection="1">
      <alignment horizontal="center" vertical="center"/>
    </xf>
    <xf numFmtId="0" fontId="11" fillId="0" borderId="49" xfId="2" applyBorder="1" applyAlignment="1" applyProtection="1">
      <alignment horizontal="center" vertical="center"/>
    </xf>
    <xf numFmtId="0" fontId="11" fillId="0" borderId="38" xfId="2" applyBorder="1" applyAlignment="1" applyProtection="1">
      <alignment horizontal="center" vertical="center"/>
    </xf>
    <xf numFmtId="0" fontId="11" fillId="0" borderId="161" xfId="2" applyBorder="1" applyAlignment="1" applyProtection="1">
      <alignment horizontal="center" vertical="center"/>
    </xf>
    <xf numFmtId="0" fontId="11" fillId="0" borderId="26" xfId="2" applyBorder="1" applyAlignment="1" applyProtection="1">
      <alignment horizontal="center" vertical="center"/>
    </xf>
    <xf numFmtId="0" fontId="11" fillId="0" borderId="19" xfId="2" applyBorder="1" applyAlignment="1" applyProtection="1">
      <alignment horizontal="center" vertical="center"/>
    </xf>
    <xf numFmtId="0" fontId="46" fillId="0" borderId="19" xfId="2" applyFont="1" applyBorder="1" applyAlignment="1" applyProtection="1">
      <alignment horizontal="center" vertical="center" shrinkToFit="1"/>
    </xf>
    <xf numFmtId="0" fontId="46" fillId="0" borderId="23" xfId="2" applyFont="1" applyBorder="1" applyAlignment="1" applyProtection="1">
      <alignment horizontal="center" vertical="center" shrinkToFit="1"/>
    </xf>
    <xf numFmtId="0" fontId="11" fillId="0" borderId="102" xfId="2" applyBorder="1" applyAlignment="1" applyProtection="1">
      <alignment horizontal="center" vertical="center"/>
    </xf>
    <xf numFmtId="0" fontId="11" fillId="0" borderId="29" xfId="2" applyBorder="1" applyAlignment="1" applyProtection="1">
      <alignment horizontal="center" vertical="center"/>
    </xf>
    <xf numFmtId="0" fontId="11" fillId="0" borderId="94" xfId="2" applyBorder="1" applyAlignment="1" applyProtection="1">
      <alignment horizontal="center" vertical="center"/>
    </xf>
    <xf numFmtId="0" fontId="44" fillId="0" borderId="68" xfId="2" applyFont="1" applyBorder="1" applyAlignment="1" applyProtection="1">
      <alignment horizontal="center" vertical="center"/>
    </xf>
    <xf numFmtId="0" fontId="44" fillId="0" borderId="0" xfId="2" applyFont="1" applyBorder="1" applyAlignment="1" applyProtection="1">
      <alignment horizontal="center" vertical="center"/>
    </xf>
    <xf numFmtId="0" fontId="11" fillId="0" borderId="68" xfId="2" applyBorder="1" applyAlignment="1" applyProtection="1">
      <alignment horizontal="center" vertical="center"/>
    </xf>
    <xf numFmtId="0" fontId="11" fillId="0" borderId="0" xfId="2" applyBorder="1" applyAlignment="1" applyProtection="1">
      <alignment horizontal="center" vertical="center"/>
    </xf>
    <xf numFmtId="0" fontId="11" fillId="0" borderId="57" xfId="2" applyBorder="1" applyAlignment="1" applyProtection="1">
      <alignment horizontal="center" vertical="center"/>
    </xf>
    <xf numFmtId="0" fontId="11" fillId="0" borderId="84" xfId="2" applyBorder="1" applyAlignment="1" applyProtection="1">
      <alignment horizontal="center" vertical="center"/>
    </xf>
    <xf numFmtId="0" fontId="46" fillId="0" borderId="19" xfId="2" applyNumberFormat="1" applyFont="1" applyBorder="1" applyAlignment="1" applyProtection="1">
      <alignment horizontal="center" vertical="center" shrinkToFit="1"/>
    </xf>
    <xf numFmtId="176" fontId="50" fillId="0" borderId="1" xfId="2" applyNumberFormat="1" applyFont="1" applyBorder="1" applyAlignment="1" applyProtection="1">
      <alignment horizontal="right"/>
    </xf>
    <xf numFmtId="0" fontId="11" fillId="0" borderId="53" xfId="2" applyBorder="1" applyAlignment="1" applyProtection="1">
      <alignment horizontal="center" vertical="center"/>
    </xf>
    <xf numFmtId="177" fontId="44" fillId="0" borderId="0" xfId="2" applyNumberFormat="1" applyFont="1" applyBorder="1" applyAlignment="1" applyProtection="1">
      <alignment horizontal="distributed" vertical="center" indent="2"/>
    </xf>
    <xf numFmtId="0" fontId="46" fillId="0" borderId="3" xfId="2" applyFont="1" applyBorder="1" applyAlignment="1" applyProtection="1">
      <alignment horizontal="center" vertical="center" shrinkToFit="1"/>
    </xf>
    <xf numFmtId="0" fontId="46" fillId="0" borderId="7" xfId="2" applyFont="1" applyBorder="1" applyAlignment="1" applyProtection="1">
      <alignment horizontal="center" vertical="center" shrinkToFit="1"/>
    </xf>
    <xf numFmtId="0" fontId="46" fillId="0" borderId="21" xfId="2" applyFont="1" applyBorder="1" applyAlignment="1" applyProtection="1">
      <alignment horizontal="center" vertical="center" shrinkToFit="1"/>
    </xf>
    <xf numFmtId="0" fontId="46" fillId="0" borderId="24" xfId="2" applyFont="1" applyBorder="1" applyAlignment="1" applyProtection="1">
      <alignment horizontal="center" vertical="center" shrinkToFit="1"/>
    </xf>
    <xf numFmtId="0" fontId="40" fillId="4" borderId="0" xfId="1" applyFont="1" applyFill="1" applyAlignment="1">
      <alignment horizontal="left" vertical="center" wrapText="1"/>
    </xf>
    <xf numFmtId="0" fontId="40" fillId="4" borderId="0" xfId="1" applyFont="1" applyFill="1" applyAlignment="1">
      <alignment horizontal="left" vertical="center"/>
    </xf>
    <xf numFmtId="0" fontId="46" fillId="0" borderId="33" xfId="2" applyFont="1" applyBorder="1" applyAlignment="1" applyProtection="1">
      <alignment horizontal="center" vertical="center" shrinkToFit="1"/>
    </xf>
    <xf numFmtId="0" fontId="46" fillId="0" borderId="14" xfId="2" applyFont="1" applyBorder="1" applyAlignment="1" applyProtection="1">
      <alignment horizontal="center" vertical="center" shrinkToFit="1"/>
    </xf>
    <xf numFmtId="0" fontId="11" fillId="0" borderId="6" xfId="2" applyBorder="1" applyAlignment="1" applyProtection="1">
      <alignment horizontal="center" vertical="center"/>
    </xf>
    <xf numFmtId="0" fontId="11" fillId="0" borderId="3" xfId="2" applyBorder="1" applyAlignment="1" applyProtection="1">
      <alignment horizontal="center" vertical="center"/>
    </xf>
    <xf numFmtId="0" fontId="46" fillId="0" borderId="3" xfId="2" applyNumberFormat="1" applyFont="1" applyBorder="1" applyAlignment="1" applyProtection="1">
      <alignment horizontal="center" vertical="center" shrinkToFit="1"/>
    </xf>
    <xf numFmtId="0" fontId="11" fillId="0" borderId="27" xfId="2" applyBorder="1" applyAlignment="1" applyProtection="1">
      <alignment horizontal="center" vertical="center"/>
    </xf>
    <xf numFmtId="0" fontId="11" fillId="0" borderId="21" xfId="2" applyBorder="1" applyAlignment="1" applyProtection="1">
      <alignment horizontal="center" vertical="center"/>
    </xf>
    <xf numFmtId="0" fontId="46" fillId="0" borderId="21" xfId="2" applyNumberFormat="1" applyFont="1" applyBorder="1" applyAlignment="1" applyProtection="1">
      <alignment horizontal="center" vertical="center" shrinkToFit="1"/>
    </xf>
    <xf numFmtId="0" fontId="57" fillId="0" borderId="75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71" xfId="1" applyFont="1" applyBorder="1" applyAlignment="1" applyProtection="1">
      <alignment horizontal="center" vertical="center" shrinkToFit="1"/>
    </xf>
    <xf numFmtId="0" fontId="7" fillId="0" borderId="160" xfId="1" applyFont="1" applyBorder="1" applyAlignment="1" applyProtection="1">
      <alignment horizontal="center" vertical="center" shrinkToFit="1"/>
    </xf>
    <xf numFmtId="0" fontId="7" fillId="0" borderId="20" xfId="1" applyFont="1" applyBorder="1" applyAlignment="1" applyProtection="1">
      <alignment horizontal="center" vertic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1">
    <dxf>
      <font>
        <b/>
        <i/>
        <color rgb="FFFF0000"/>
      </font>
    </dxf>
  </dxfs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15</xdr:col>
      <xdr:colOff>57150</xdr:colOff>
      <xdr:row>20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38195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15</xdr:col>
      <xdr:colOff>57150</xdr:colOff>
      <xdr:row>24</xdr:row>
      <xdr:rowOff>47625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46577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15</xdr:col>
      <xdr:colOff>57150</xdr:colOff>
      <xdr:row>43</xdr:row>
      <xdr:rowOff>47625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863917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15</xdr:col>
      <xdr:colOff>57150</xdr:colOff>
      <xdr:row>48</xdr:row>
      <xdr:rowOff>47625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96869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15</xdr:col>
      <xdr:colOff>57150</xdr:colOff>
      <xdr:row>53</xdr:row>
      <xdr:rowOff>47625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10734675"/>
          <a:ext cx="6915150" cy="257175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51</xdr:row>
      <xdr:rowOff>190499</xdr:rowOff>
    </xdr:from>
    <xdr:to>
      <xdr:col>13</xdr:col>
      <xdr:colOff>571500</xdr:colOff>
      <xdr:row>53</xdr:row>
      <xdr:rowOff>47624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8429625" y="10715624"/>
          <a:ext cx="1057275" cy="2762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600075</xdr:colOff>
      <xdr:row>46</xdr:row>
      <xdr:rowOff>180974</xdr:rowOff>
    </xdr:from>
    <xdr:to>
      <xdr:col>12</xdr:col>
      <xdr:colOff>285750</xdr:colOff>
      <xdr:row>48</xdr:row>
      <xdr:rowOff>57149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7458075" y="9658349"/>
          <a:ext cx="105727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161924</xdr:colOff>
      <xdr:row>41</xdr:row>
      <xdr:rowOff>180974</xdr:rowOff>
    </xdr:from>
    <xdr:to>
      <xdr:col>10</xdr:col>
      <xdr:colOff>666749</xdr:colOff>
      <xdr:row>43</xdr:row>
      <xdr:rowOff>57149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6334124" y="8610599"/>
          <a:ext cx="119062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428625</xdr:colOff>
      <xdr:row>22</xdr:row>
      <xdr:rowOff>180974</xdr:rowOff>
    </xdr:from>
    <xdr:to>
      <xdr:col>9</xdr:col>
      <xdr:colOff>238125</xdr:colOff>
      <xdr:row>24</xdr:row>
      <xdr:rowOff>57149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5229225" y="4629149"/>
          <a:ext cx="1181100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514350</xdr:colOff>
      <xdr:row>20</xdr:row>
      <xdr:rowOff>57149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4133850" y="3800475"/>
          <a:ext cx="1181100" cy="2857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441959</xdr:colOff>
      <xdr:row>59</xdr:row>
      <xdr:rowOff>0</xdr:rowOff>
    </xdr:from>
    <xdr:to>
      <xdr:col>14</xdr:col>
      <xdr:colOff>38100</xdr:colOff>
      <xdr:row>61</xdr:row>
      <xdr:rowOff>91440</xdr:rowOff>
    </xdr:to>
    <xdr:pic>
      <xdr:nvPicPr>
        <xdr:cNvPr id="14" name="図 13" descr="デスクトップ">
          <a:extLst>
            <a:ext uri="{FF2B5EF4-FFF2-40B4-BE49-F238E27FC236}">
              <a16:creationId xmlns:a16="http://schemas.microsoft.com/office/drawing/2014/main" xmlns="" id="{06507164-D685-431A-B419-A87B846177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28" t="57197" r="21784" b="33837"/>
        <a:stretch/>
      </xdr:blipFill>
      <xdr:spPr>
        <a:xfrm>
          <a:off x="6614159" y="11978640"/>
          <a:ext cx="2065021" cy="50292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11</xdr:col>
      <xdr:colOff>337185</xdr:colOff>
      <xdr:row>58</xdr:row>
      <xdr:rowOff>182880</xdr:rowOff>
    </xdr:from>
    <xdr:to>
      <xdr:col>12</xdr:col>
      <xdr:colOff>525780</xdr:colOff>
      <xdr:row>59</xdr:row>
      <xdr:rowOff>190500</xdr:rowOff>
    </xdr:to>
    <xdr:sp macro="" textlink="">
      <xdr:nvSpPr>
        <xdr:cNvPr id="18" name="角丸四角形 12">
          <a:extLst>
            <a:ext uri="{FF2B5EF4-FFF2-40B4-BE49-F238E27FC236}">
              <a16:creationId xmlns:a16="http://schemas.microsoft.com/office/drawing/2014/main" xmlns="" id="{4CC8B2AF-BB84-40F5-8DD6-E754864491E0}"/>
            </a:ext>
          </a:extLst>
        </xdr:cNvPr>
        <xdr:cNvSpPr/>
      </xdr:nvSpPr>
      <xdr:spPr>
        <a:xfrm>
          <a:off x="7126605" y="11955780"/>
          <a:ext cx="805815" cy="21336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174359</xdr:colOff>
      <xdr:row>30</xdr:row>
      <xdr:rowOff>33740</xdr:rowOff>
    </xdr:from>
    <xdr:to>
      <xdr:col>19</xdr:col>
      <xdr:colOff>291042</xdr:colOff>
      <xdr:row>33</xdr:row>
      <xdr:rowOff>255055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7699109" y="1022549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68</xdr:row>
      <xdr:rowOff>33740</xdr:rowOff>
    </xdr:from>
    <xdr:to>
      <xdr:col>19</xdr:col>
      <xdr:colOff>291042</xdr:colOff>
      <xdr:row>71</xdr:row>
      <xdr:rowOff>255055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106</xdr:row>
      <xdr:rowOff>33740</xdr:rowOff>
    </xdr:from>
    <xdr:to>
      <xdr:col>19</xdr:col>
      <xdr:colOff>291042</xdr:colOff>
      <xdr:row>109</xdr:row>
      <xdr:rowOff>255055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144</xdr:row>
      <xdr:rowOff>33740</xdr:rowOff>
    </xdr:from>
    <xdr:to>
      <xdr:col>19</xdr:col>
      <xdr:colOff>291042</xdr:colOff>
      <xdr:row>147</xdr:row>
      <xdr:rowOff>255055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182</xdr:row>
      <xdr:rowOff>33740</xdr:rowOff>
    </xdr:from>
    <xdr:to>
      <xdr:col>19</xdr:col>
      <xdr:colOff>291042</xdr:colOff>
      <xdr:row>185</xdr:row>
      <xdr:rowOff>255055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/>
      </xdr:nvSpPr>
      <xdr:spPr>
        <a:xfrm>
          <a:off x="7079984" y="4842074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220</xdr:row>
      <xdr:rowOff>33740</xdr:rowOff>
    </xdr:from>
    <xdr:to>
      <xdr:col>19</xdr:col>
      <xdr:colOff>291042</xdr:colOff>
      <xdr:row>223</xdr:row>
      <xdr:rowOff>255055</xdr:rowOff>
    </xdr:to>
    <xdr:sp macro="" textlink="">
      <xdr:nvSpPr>
        <xdr:cNvPr id="18" name="左中かっこ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/>
      </xdr:nvSpPr>
      <xdr:spPr>
        <a:xfrm>
          <a:off x="7079984" y="608889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22</xdr:col>
      <xdr:colOff>0</xdr:colOff>
      <xdr:row>77</xdr:row>
      <xdr:rowOff>171450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flipV="1">
          <a:off x="9525" y="23641050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106</xdr:row>
      <xdr:rowOff>0</xdr:rowOff>
    </xdr:from>
    <xdr:to>
      <xdr:col>22</xdr:col>
      <xdr:colOff>0</xdr:colOff>
      <xdr:row>116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flipV="1">
          <a:off x="9525" y="36204525"/>
          <a:ext cx="8324850" cy="201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144</xdr:row>
      <xdr:rowOff>0</xdr:rowOff>
    </xdr:from>
    <xdr:to>
      <xdr:col>22</xdr:col>
      <xdr:colOff>0</xdr:colOff>
      <xdr:row>153</xdr:row>
      <xdr:rowOff>161925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flipV="1">
          <a:off x="9525" y="48768000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182</xdr:row>
      <xdr:rowOff>0</xdr:rowOff>
    </xdr:from>
    <xdr:to>
      <xdr:col>22</xdr:col>
      <xdr:colOff>0</xdr:colOff>
      <xdr:row>191</xdr:row>
      <xdr:rowOff>171450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 flipV="1">
          <a:off x="9525" y="61331475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220</xdr:row>
      <xdr:rowOff>9525</xdr:rowOff>
    </xdr:from>
    <xdr:to>
      <xdr:col>22</xdr:col>
      <xdr:colOff>0</xdr:colOff>
      <xdr:row>229</xdr:row>
      <xdr:rowOff>171450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 flipV="1">
          <a:off x="9525" y="73904475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92"/>
  <sheetViews>
    <sheetView showGridLines="0" workbookViewId="0">
      <selection activeCell="H76" sqref="H76"/>
    </sheetView>
  </sheetViews>
  <sheetFormatPr defaultColWidth="9" defaultRowHeight="13.5"/>
  <cols>
    <col min="1" max="3" width="9" style="15"/>
    <col min="4" max="4" width="9" style="15" customWidth="1"/>
    <col min="5" max="16384" width="9" style="15"/>
  </cols>
  <sheetData>
    <row r="1" spans="1:14" ht="16.5" customHeight="1">
      <c r="A1" s="440" t="s">
        <v>85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customFormat="1" ht="7.5" customHeight="1" thickBot="1"/>
    <row r="3" spans="1:14" ht="19.5" customHeight="1" thickTop="1">
      <c r="A3" s="60"/>
      <c r="B3" s="18" t="s">
        <v>51</v>
      </c>
      <c r="C3" s="457" t="s">
        <v>522</v>
      </c>
      <c r="D3" s="457"/>
      <c r="E3" s="457"/>
      <c r="F3" s="458" t="s">
        <v>497</v>
      </c>
      <c r="G3" s="458"/>
      <c r="H3" s="458"/>
      <c r="I3" s="94"/>
      <c r="J3" s="448" t="s">
        <v>136</v>
      </c>
      <c r="K3" s="449"/>
      <c r="L3" s="450"/>
    </row>
    <row r="4" spans="1:14" ht="18.75" customHeight="1">
      <c r="B4" s="19" t="s">
        <v>76</v>
      </c>
      <c r="C4" s="446" t="s">
        <v>523</v>
      </c>
      <c r="D4" s="446"/>
      <c r="E4" s="446"/>
      <c r="F4" s="446"/>
      <c r="G4" s="446"/>
      <c r="H4" s="446"/>
      <c r="I4" s="94"/>
      <c r="J4" s="451"/>
      <c r="K4" s="452"/>
      <c r="L4" s="453"/>
    </row>
    <row r="5" spans="1:14" ht="19.5" customHeight="1" thickBot="1">
      <c r="B5" s="19" t="s">
        <v>77</v>
      </c>
      <c r="C5" s="447" t="s">
        <v>209</v>
      </c>
      <c r="D5" s="447"/>
      <c r="E5" s="447"/>
      <c r="F5" s="447"/>
      <c r="G5" s="447"/>
      <c r="H5" s="447"/>
      <c r="I5" s="94"/>
      <c r="J5" s="454"/>
      <c r="K5" s="455"/>
      <c r="L5" s="456"/>
    </row>
    <row r="6" spans="1:14" customFormat="1" ht="7.5" customHeight="1" thickTop="1" thickBot="1"/>
    <row r="7" spans="1:14" ht="19.5" customHeight="1" thickBot="1">
      <c r="B7" s="441" t="s">
        <v>176</v>
      </c>
      <c r="C7" s="442"/>
      <c r="D7" s="443" t="s">
        <v>671</v>
      </c>
      <c r="E7" s="443"/>
      <c r="F7" s="443"/>
      <c r="G7" s="443"/>
      <c r="H7" s="444"/>
      <c r="J7" s="152"/>
      <c r="K7" s="152"/>
      <c r="L7" s="152"/>
      <c r="M7" s="152"/>
      <c r="N7" s="4"/>
    </row>
    <row r="8" spans="1:14">
      <c r="B8" s="445" t="s">
        <v>177</v>
      </c>
      <c r="C8" s="445"/>
      <c r="D8" s="445"/>
      <c r="E8" s="445"/>
      <c r="F8" s="445"/>
      <c r="G8" s="445"/>
      <c r="H8" s="445"/>
    </row>
    <row r="9" spans="1:14" customFormat="1" ht="13.5" customHeight="1"/>
    <row r="10" spans="1:14" ht="16.5" customHeight="1">
      <c r="A10" s="20" t="s">
        <v>98</v>
      </c>
    </row>
    <row r="11" spans="1:14" ht="16.5" customHeight="1">
      <c r="A11" s="16" t="s">
        <v>72</v>
      </c>
      <c r="B11" s="15" t="s">
        <v>149</v>
      </c>
    </row>
    <row r="12" spans="1:14" ht="16.5" customHeight="1">
      <c r="A12" s="16" t="s">
        <v>73</v>
      </c>
      <c r="B12" s="15" t="s">
        <v>514</v>
      </c>
    </row>
    <row r="13" spans="1:14" ht="16.5" customHeight="1">
      <c r="A13" s="16" t="s">
        <v>74</v>
      </c>
      <c r="B13" s="15" t="s">
        <v>105</v>
      </c>
    </row>
    <row r="14" spans="1:14" ht="16.5" customHeight="1">
      <c r="A14" s="16" t="s">
        <v>75</v>
      </c>
      <c r="B14" s="133" t="s">
        <v>168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4" ht="16.5" customHeight="1">
      <c r="A15" s="16" t="s">
        <v>88</v>
      </c>
      <c r="B15" s="134" t="s">
        <v>99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4" ht="16.5" customHeight="1">
      <c r="A16" s="16" t="s">
        <v>100</v>
      </c>
      <c r="B16" s="15" t="s">
        <v>178</v>
      </c>
    </row>
    <row r="17" spans="1:12" ht="16.5" customHeight="1">
      <c r="A17" s="16" t="s">
        <v>167</v>
      </c>
      <c r="B17" s="15" t="s">
        <v>97</v>
      </c>
    </row>
    <row r="18" spans="1:12" ht="16.5" customHeight="1"/>
    <row r="19" spans="1:12" ht="16.5" customHeight="1">
      <c r="A19" s="15" t="s">
        <v>78</v>
      </c>
    </row>
    <row r="20" spans="1:12" ht="16.5" customHeight="1">
      <c r="A20" s="20" t="s">
        <v>150</v>
      </c>
    </row>
    <row r="21" spans="1:12" ht="16.5" customHeight="1">
      <c r="A21" s="17" t="s">
        <v>179</v>
      </c>
    </row>
    <row r="22" spans="1:12" ht="16.5" customHeight="1">
      <c r="A22" s="17" t="s">
        <v>179</v>
      </c>
      <c r="B22" s="15" t="s">
        <v>151</v>
      </c>
    </row>
    <row r="23" spans="1:12" ht="16.5" customHeight="1">
      <c r="A23" s="17" t="s">
        <v>179</v>
      </c>
    </row>
    <row r="24" spans="1:12" ht="16.5" customHeight="1">
      <c r="A24" s="20" t="s">
        <v>79</v>
      </c>
    </row>
    <row r="25" spans="1:12" ht="16.5" customHeight="1">
      <c r="A25" s="17" t="s">
        <v>179</v>
      </c>
    </row>
    <row r="26" spans="1:12" ht="16.5" customHeight="1">
      <c r="A26" s="17" t="s">
        <v>179</v>
      </c>
      <c r="B26" s="15" t="s">
        <v>92</v>
      </c>
    </row>
    <row r="27" spans="1:12" ht="16.5" customHeight="1">
      <c r="A27" s="17" t="s">
        <v>179</v>
      </c>
      <c r="B27" s="15" t="s">
        <v>510</v>
      </c>
    </row>
    <row r="28" spans="1:12" ht="16.5" customHeight="1">
      <c r="A28" s="17" t="s">
        <v>179</v>
      </c>
      <c r="B28" s="15" t="s">
        <v>180</v>
      </c>
    </row>
    <row r="29" spans="1:12" ht="16.5" customHeight="1">
      <c r="A29" s="17" t="s">
        <v>179</v>
      </c>
      <c r="B29" s="15" t="s">
        <v>181</v>
      </c>
    </row>
    <row r="30" spans="1:12" ht="16.5" customHeight="1">
      <c r="A30" s="17" t="s">
        <v>179</v>
      </c>
      <c r="B30" s="24" t="s">
        <v>94</v>
      </c>
      <c r="C30" s="24"/>
      <c r="D30" s="24"/>
      <c r="E30" s="24"/>
      <c r="F30" s="24"/>
      <c r="G30" s="22"/>
      <c r="H30" s="22"/>
      <c r="I30" s="22"/>
      <c r="J30" s="22"/>
      <c r="K30" s="22"/>
      <c r="L30" s="22"/>
    </row>
    <row r="31" spans="1:12" ht="16.5" customHeight="1">
      <c r="A31" s="17" t="s">
        <v>179</v>
      </c>
      <c r="B31" s="22"/>
      <c r="C31" s="22" t="s">
        <v>152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6.5" customHeight="1">
      <c r="A32" s="17" t="s">
        <v>179</v>
      </c>
      <c r="B32" s="22"/>
      <c r="C32" s="47" t="s">
        <v>102</v>
      </c>
      <c r="D32" s="22"/>
      <c r="E32" s="25" t="s">
        <v>70</v>
      </c>
      <c r="F32" s="25" t="s">
        <v>182</v>
      </c>
      <c r="G32" s="25">
        <v>54.23</v>
      </c>
      <c r="H32" s="22"/>
      <c r="I32" s="22"/>
      <c r="J32" s="22"/>
      <c r="K32" s="22"/>
      <c r="L32" s="22"/>
    </row>
    <row r="33" spans="1:14" ht="16.5" customHeight="1" thickBot="1">
      <c r="A33" s="17" t="s">
        <v>183</v>
      </c>
      <c r="B33" s="22"/>
      <c r="C33" s="47" t="s">
        <v>103</v>
      </c>
      <c r="D33" s="22"/>
      <c r="E33" s="25" t="s">
        <v>95</v>
      </c>
      <c r="F33" s="25" t="s">
        <v>182</v>
      </c>
      <c r="G33" s="25" t="s">
        <v>184</v>
      </c>
      <c r="H33" s="22"/>
      <c r="I33" s="22"/>
      <c r="J33" s="22"/>
      <c r="K33" s="22"/>
      <c r="L33" s="22"/>
    </row>
    <row r="34" spans="1:14" ht="16.5" customHeight="1">
      <c r="A34" s="17" t="s">
        <v>183</v>
      </c>
      <c r="B34" s="22"/>
      <c r="C34" s="47"/>
      <c r="D34" s="48" t="s">
        <v>101</v>
      </c>
      <c r="E34" s="49"/>
      <c r="F34" s="49"/>
      <c r="G34" s="49"/>
      <c r="H34" s="50"/>
      <c r="I34" s="22"/>
      <c r="J34" s="51"/>
      <c r="K34" s="51"/>
      <c r="L34" s="45"/>
      <c r="M34" s="23"/>
      <c r="N34" s="9"/>
    </row>
    <row r="35" spans="1:14" ht="16.5" customHeight="1">
      <c r="A35" s="17" t="s">
        <v>183</v>
      </c>
      <c r="B35" s="22"/>
      <c r="C35" s="47"/>
      <c r="D35" s="52" t="s">
        <v>87</v>
      </c>
      <c r="E35" s="53"/>
      <c r="F35" s="53"/>
      <c r="G35" s="53"/>
      <c r="H35" s="54"/>
      <c r="I35" s="22"/>
      <c r="J35" s="51"/>
      <c r="K35" s="51"/>
      <c r="L35" s="45"/>
      <c r="M35" s="23"/>
      <c r="N35" s="9"/>
    </row>
    <row r="36" spans="1:14" ht="16.5" customHeight="1" thickBot="1">
      <c r="A36" s="17" t="s">
        <v>183</v>
      </c>
      <c r="B36" s="22"/>
      <c r="C36" s="47"/>
      <c r="D36" s="55" t="s">
        <v>48</v>
      </c>
      <c r="E36" s="56" t="s">
        <v>86</v>
      </c>
      <c r="F36" s="57" t="s">
        <v>185</v>
      </c>
      <c r="G36" s="58">
        <v>12</v>
      </c>
      <c r="H36" s="59"/>
      <c r="I36" s="22"/>
      <c r="J36" s="51"/>
      <c r="K36" s="51"/>
      <c r="L36" s="45"/>
      <c r="M36" s="23"/>
      <c r="N36" s="9"/>
    </row>
    <row r="37" spans="1:14" ht="16.5" customHeight="1">
      <c r="A37" s="17" t="s">
        <v>186</v>
      </c>
      <c r="B37" s="22"/>
      <c r="C37" s="22" t="s">
        <v>153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4" ht="16.5" customHeight="1">
      <c r="A38" s="17" t="s">
        <v>186</v>
      </c>
      <c r="B38" s="22"/>
      <c r="C38" s="47" t="s">
        <v>104</v>
      </c>
      <c r="D38" s="22"/>
      <c r="E38" s="25" t="s">
        <v>187</v>
      </c>
      <c r="F38" s="25" t="s">
        <v>185</v>
      </c>
      <c r="G38" s="25" t="s">
        <v>188</v>
      </c>
      <c r="H38" s="22"/>
      <c r="I38" s="22"/>
      <c r="J38" s="22"/>
      <c r="K38" s="22"/>
      <c r="L38" s="22"/>
    </row>
    <row r="39" spans="1:14" ht="16.5" customHeight="1">
      <c r="A39" s="17" t="s">
        <v>186</v>
      </c>
      <c r="B39" s="22"/>
      <c r="C39" s="112" t="s">
        <v>91</v>
      </c>
      <c r="D39" s="22"/>
      <c r="E39" s="25"/>
      <c r="F39" s="25"/>
      <c r="G39" s="25"/>
      <c r="H39" s="22"/>
      <c r="I39" s="22"/>
      <c r="J39" s="22"/>
      <c r="K39" s="22"/>
      <c r="L39" s="22"/>
    </row>
    <row r="40" spans="1:14" ht="16.5" customHeight="1">
      <c r="A40" s="17" t="s">
        <v>186</v>
      </c>
      <c r="B40" s="15" t="s">
        <v>90</v>
      </c>
    </row>
    <row r="41" spans="1:14" ht="16.5" customHeight="1">
      <c r="A41" s="17" t="s">
        <v>186</v>
      </c>
      <c r="B41" s="123"/>
    </row>
    <row r="42" spans="1:14" ht="16.5" customHeight="1">
      <c r="A42" s="17" t="s">
        <v>186</v>
      </c>
    </row>
    <row r="43" spans="1:14" ht="16.5" customHeight="1">
      <c r="A43" s="20" t="s">
        <v>206</v>
      </c>
    </row>
    <row r="44" spans="1:14" ht="16.5" customHeight="1">
      <c r="A44" s="17" t="s">
        <v>186</v>
      </c>
    </row>
    <row r="45" spans="1:14" ht="16.5" customHeight="1">
      <c r="A45" s="17" t="s">
        <v>186</v>
      </c>
      <c r="B45" s="15" t="s">
        <v>207</v>
      </c>
    </row>
    <row r="46" spans="1:14" ht="16.5" customHeight="1">
      <c r="A46" s="17" t="s">
        <v>186</v>
      </c>
      <c r="B46" s="15" t="s">
        <v>208</v>
      </c>
    </row>
    <row r="47" spans="1:14" ht="16.5" customHeight="1">
      <c r="A47" s="17" t="s">
        <v>186</v>
      </c>
    </row>
    <row r="48" spans="1:14" ht="16.5" customHeight="1">
      <c r="A48" s="20" t="s">
        <v>80</v>
      </c>
    </row>
    <row r="49" spans="1:11" ht="16.5" customHeight="1">
      <c r="A49" s="17" t="s">
        <v>186</v>
      </c>
    </row>
    <row r="50" spans="1:11" ht="16.5" customHeight="1">
      <c r="A50" s="17" t="s">
        <v>186</v>
      </c>
      <c r="B50" s="15" t="s">
        <v>81</v>
      </c>
    </row>
    <row r="51" spans="1:11" ht="16.5" customHeight="1">
      <c r="A51" s="17" t="s">
        <v>186</v>
      </c>
    </row>
    <row r="52" spans="1:11" ht="16.5" customHeight="1">
      <c r="A52" s="17" t="s">
        <v>186</v>
      </c>
    </row>
    <row r="53" spans="1:11" ht="16.5" customHeight="1">
      <c r="A53" s="20" t="s">
        <v>82</v>
      </c>
    </row>
    <row r="54" spans="1:11" ht="16.5" customHeight="1">
      <c r="A54" s="17" t="s">
        <v>186</v>
      </c>
    </row>
    <row r="55" spans="1:11" ht="16.5" customHeight="1">
      <c r="A55" s="17" t="s">
        <v>186</v>
      </c>
      <c r="B55" s="15" t="s">
        <v>83</v>
      </c>
    </row>
    <row r="56" spans="1:11" ht="16.5" customHeight="1">
      <c r="A56" s="17" t="s">
        <v>186</v>
      </c>
      <c r="B56" s="15" t="s">
        <v>154</v>
      </c>
    </row>
    <row r="57" spans="1:11" ht="16.5" customHeight="1">
      <c r="A57" s="17" t="s">
        <v>186</v>
      </c>
    </row>
    <row r="58" spans="1:11" ht="16.5" customHeight="1">
      <c r="A58" s="20" t="s">
        <v>155</v>
      </c>
    </row>
    <row r="59" spans="1:11" ht="16.5" customHeight="1">
      <c r="A59" s="17" t="s">
        <v>186</v>
      </c>
    </row>
    <row r="60" spans="1:11" ht="16.5" customHeight="1">
      <c r="A60" s="17" t="s">
        <v>186</v>
      </c>
      <c r="B60" s="15" t="s">
        <v>638</v>
      </c>
    </row>
    <row r="61" spans="1:11" ht="16.5" customHeight="1">
      <c r="A61" s="17" t="s">
        <v>186</v>
      </c>
      <c r="B61" s="15" t="s">
        <v>262</v>
      </c>
    </row>
    <row r="62" spans="1:11" ht="16.5" customHeight="1">
      <c r="A62" s="17" t="s">
        <v>189</v>
      </c>
    </row>
    <row r="63" spans="1:11" ht="16.5" customHeight="1">
      <c r="A63" s="20" t="s">
        <v>156</v>
      </c>
    </row>
    <row r="64" spans="1:11" ht="16.5" customHeight="1">
      <c r="A64" s="17" t="s">
        <v>189</v>
      </c>
      <c r="B64" s="15" t="s">
        <v>254</v>
      </c>
      <c r="K64" s="241"/>
    </row>
    <row r="65" spans="1:11" ht="16.5" customHeight="1" thickBot="1">
      <c r="A65" s="17" t="s">
        <v>189</v>
      </c>
      <c r="B65" s="15" t="s">
        <v>157</v>
      </c>
    </row>
    <row r="66" spans="1:11" ht="16.5" customHeight="1">
      <c r="A66" s="17" t="s">
        <v>189</v>
      </c>
      <c r="B66" s="113" t="s">
        <v>255</v>
      </c>
      <c r="C66" s="114"/>
      <c r="D66" s="114"/>
      <c r="E66" s="114"/>
      <c r="F66" s="116"/>
      <c r="G66" s="113" t="s">
        <v>256</v>
      </c>
      <c r="H66" s="114"/>
      <c r="I66" s="114"/>
      <c r="J66" s="114"/>
      <c r="K66" s="242"/>
    </row>
    <row r="67" spans="1:11" ht="16.5" customHeight="1" thickBot="1">
      <c r="A67" s="17" t="s">
        <v>189</v>
      </c>
      <c r="B67" s="243" t="s">
        <v>520</v>
      </c>
      <c r="C67" s="121"/>
      <c r="D67" s="121"/>
      <c r="E67" s="121"/>
      <c r="F67" s="122"/>
      <c r="G67" s="243" t="s">
        <v>257</v>
      </c>
      <c r="H67" s="121"/>
      <c r="I67" s="121"/>
      <c r="J67" s="121"/>
      <c r="K67" s="122"/>
    </row>
    <row r="68" spans="1:11" ht="16.5" customHeight="1">
      <c r="A68" s="17" t="s">
        <v>71</v>
      </c>
    </row>
    <row r="69" spans="1:11" s="154" customFormat="1" ht="16.5" customHeight="1">
      <c r="A69" s="153" t="s">
        <v>511</v>
      </c>
    </row>
    <row r="70" spans="1:11" s="154" customFormat="1" ht="16.5" customHeight="1" thickBot="1">
      <c r="A70" s="155" t="s">
        <v>190</v>
      </c>
      <c r="B70" s="252" t="s">
        <v>513</v>
      </c>
      <c r="C70"/>
      <c r="D70"/>
      <c r="E70"/>
      <c r="F70"/>
      <c r="G70"/>
      <c r="H70"/>
    </row>
    <row r="71" spans="1:11" s="154" customFormat="1" ht="16.5" customHeight="1">
      <c r="A71" s="155" t="s">
        <v>190</v>
      </c>
      <c r="B71" s="281" t="s">
        <v>672</v>
      </c>
      <c r="C71" s="282"/>
      <c r="D71" s="282"/>
      <c r="E71" s="282"/>
      <c r="F71" s="283"/>
      <c r="G71" s="228" t="s">
        <v>249</v>
      </c>
      <c r="H71" s="229"/>
      <c r="I71" s="229"/>
      <c r="J71" s="229"/>
      <c r="K71" s="230"/>
    </row>
    <row r="72" spans="1:11" s="154" customFormat="1" ht="16.5" customHeight="1">
      <c r="A72" s="155" t="s">
        <v>190</v>
      </c>
      <c r="B72" s="231" t="s">
        <v>250</v>
      </c>
      <c r="C72" s="232"/>
      <c r="D72" s="232"/>
      <c r="E72" s="232"/>
      <c r="F72" s="233"/>
      <c r="G72" s="231" t="s">
        <v>252</v>
      </c>
      <c r="H72" s="232"/>
      <c r="I72" s="232"/>
      <c r="J72" s="232"/>
      <c r="K72" s="233"/>
    </row>
    <row r="73" spans="1:11" s="154" customFormat="1" ht="16.5" customHeight="1" thickBot="1">
      <c r="A73" s="155" t="s">
        <v>190</v>
      </c>
      <c r="B73" s="234" t="s">
        <v>251</v>
      </c>
      <c r="C73" s="235"/>
      <c r="D73" s="235"/>
      <c r="E73" s="235"/>
      <c r="F73" s="236"/>
      <c r="G73" s="234" t="s">
        <v>253</v>
      </c>
      <c r="H73" s="235"/>
      <c r="I73" s="235"/>
      <c r="J73" s="235"/>
      <c r="K73" s="236"/>
    </row>
    <row r="74" spans="1:11" s="154" customFormat="1" ht="16.5" customHeight="1">
      <c r="A74" s="155" t="s">
        <v>190</v>
      </c>
      <c r="B74" s="232"/>
      <c r="C74" s="232"/>
      <c r="D74" s="253"/>
      <c r="E74" s="232"/>
      <c r="F74" s="232"/>
      <c r="G74" s="232"/>
      <c r="H74" s="232"/>
      <c r="I74" s="232"/>
      <c r="J74" s="232"/>
      <c r="K74" s="232"/>
    </row>
    <row r="75" spans="1:11" ht="16.5" customHeight="1">
      <c r="A75" s="20" t="s">
        <v>191</v>
      </c>
    </row>
    <row r="76" spans="1:11" ht="16.5" customHeight="1">
      <c r="A76" s="17" t="s">
        <v>189</v>
      </c>
      <c r="B76" s="15" t="s">
        <v>210</v>
      </c>
    </row>
    <row r="77" spans="1:11" ht="16.5" customHeight="1" thickBot="1">
      <c r="A77" s="17"/>
      <c r="B77" s="15" t="s">
        <v>512</v>
      </c>
    </row>
    <row r="78" spans="1:11" s="154" customFormat="1" ht="16.5" customHeight="1">
      <c r="A78" s="155" t="s">
        <v>190</v>
      </c>
      <c r="B78" s="228" t="s">
        <v>255</v>
      </c>
      <c r="C78" s="229"/>
      <c r="D78" s="229"/>
      <c r="E78" s="229"/>
      <c r="F78" s="230"/>
      <c r="G78" s="228" t="s">
        <v>258</v>
      </c>
      <c r="H78" s="229"/>
      <c r="I78" s="229"/>
      <c r="J78" s="229"/>
      <c r="K78" s="230"/>
    </row>
    <row r="79" spans="1:11" s="154" customFormat="1" ht="16.5" customHeight="1">
      <c r="A79" s="155" t="s">
        <v>190</v>
      </c>
      <c r="B79" s="231" t="s">
        <v>515</v>
      </c>
      <c r="C79" s="232"/>
      <c r="D79" s="232"/>
      <c r="E79" s="232"/>
      <c r="F79" s="233"/>
      <c r="G79" s="231" t="s">
        <v>259</v>
      </c>
      <c r="H79" s="232"/>
      <c r="I79" s="232"/>
      <c r="J79" s="232"/>
      <c r="K79" s="233"/>
    </row>
    <row r="80" spans="1:11" s="154" customFormat="1" ht="16.5" customHeight="1">
      <c r="A80" s="155" t="s">
        <v>190</v>
      </c>
      <c r="B80" s="117" t="s">
        <v>516</v>
      </c>
      <c r="C80" s="232"/>
      <c r="D80" s="232"/>
      <c r="E80" s="232"/>
      <c r="F80" s="233"/>
      <c r="G80" s="231" t="s">
        <v>260</v>
      </c>
      <c r="H80" s="232"/>
      <c r="I80" s="232"/>
      <c r="J80" s="232"/>
      <c r="K80" s="233"/>
    </row>
    <row r="81" spans="1:11" s="154" customFormat="1" ht="16.5" customHeight="1" thickBot="1">
      <c r="A81" s="155" t="s">
        <v>190</v>
      </c>
      <c r="B81" s="120" t="s">
        <v>517</v>
      </c>
      <c r="C81" s="235"/>
      <c r="D81" s="235"/>
      <c r="E81" s="235"/>
      <c r="F81" s="236"/>
      <c r="G81" s="234" t="s">
        <v>261</v>
      </c>
      <c r="H81" s="235"/>
      <c r="I81" s="235"/>
      <c r="J81" s="235"/>
      <c r="K81" s="236"/>
    </row>
    <row r="82" spans="1:11" ht="16.5" customHeight="1">
      <c r="A82" s="17" t="s">
        <v>71</v>
      </c>
    </row>
    <row r="83" spans="1:11" ht="16.5" customHeight="1">
      <c r="A83" s="20" t="s">
        <v>192</v>
      </c>
    </row>
    <row r="84" spans="1:11" ht="16.5" customHeight="1" thickBot="1">
      <c r="A84" s="20"/>
      <c r="B84" s="15" t="s">
        <v>84</v>
      </c>
    </row>
    <row r="85" spans="1:11" ht="16.5" customHeight="1">
      <c r="B85" s="113" t="s">
        <v>255</v>
      </c>
      <c r="C85" s="114"/>
      <c r="D85" s="115"/>
      <c r="E85" s="114"/>
      <c r="F85" s="114"/>
      <c r="G85" s="114"/>
      <c r="H85" s="114"/>
      <c r="I85" s="114"/>
      <c r="J85" s="114"/>
      <c r="K85" s="116"/>
    </row>
    <row r="86" spans="1:11" ht="16.5" customHeight="1">
      <c r="B86" s="117"/>
      <c r="C86" s="118" t="s">
        <v>521</v>
      </c>
      <c r="D86" s="118"/>
      <c r="E86" s="118"/>
      <c r="F86" s="225" t="s">
        <v>518</v>
      </c>
      <c r="G86" s="118"/>
      <c r="H86" s="118"/>
      <c r="I86" s="118"/>
      <c r="J86" s="118"/>
      <c r="K86" s="119"/>
    </row>
    <row r="87" spans="1:11" ht="16.5" customHeight="1">
      <c r="B87" s="117"/>
      <c r="C87" s="118"/>
      <c r="D87" s="118" t="s">
        <v>519</v>
      </c>
      <c r="E87" s="118"/>
      <c r="F87" s="118" t="s">
        <v>263</v>
      </c>
      <c r="G87" s="118"/>
      <c r="H87" s="118"/>
      <c r="I87" s="118"/>
      <c r="J87" s="118"/>
      <c r="K87" s="119"/>
    </row>
    <row r="88" spans="1:11" ht="16.5" customHeight="1" thickBot="1">
      <c r="B88" s="120"/>
      <c r="C88" s="121"/>
      <c r="D88" s="121"/>
      <c r="E88" s="121"/>
      <c r="F88" s="121"/>
      <c r="G88" s="121"/>
      <c r="H88" s="121"/>
      <c r="I88" s="121"/>
      <c r="J88" s="121"/>
      <c r="K88" s="122"/>
    </row>
    <row r="89" spans="1:11" ht="16.5" customHeight="1">
      <c r="B89" s="113" t="s">
        <v>264</v>
      </c>
      <c r="C89" s="114"/>
      <c r="D89" s="115"/>
      <c r="E89" s="114"/>
      <c r="F89" s="114"/>
      <c r="G89" s="114"/>
      <c r="H89" s="114"/>
      <c r="I89" s="114"/>
      <c r="J89" s="114"/>
      <c r="K89" s="116"/>
    </row>
    <row r="90" spans="1:11" ht="16.5" customHeight="1">
      <c r="B90" s="117"/>
      <c r="C90" s="118" t="s">
        <v>219</v>
      </c>
      <c r="D90" s="118"/>
      <c r="E90" s="118"/>
      <c r="F90" s="225" t="s">
        <v>496</v>
      </c>
      <c r="G90" s="118"/>
      <c r="H90" s="118"/>
      <c r="I90" s="118"/>
      <c r="J90" s="118"/>
      <c r="K90" s="119"/>
    </row>
    <row r="91" spans="1:11">
      <c r="B91" s="117"/>
      <c r="C91" s="118"/>
      <c r="D91" s="118" t="s">
        <v>220</v>
      </c>
      <c r="E91" s="118"/>
      <c r="F91" s="118" t="s">
        <v>221</v>
      </c>
      <c r="G91" s="118"/>
      <c r="H91" s="118"/>
      <c r="I91" s="118"/>
      <c r="J91" s="118"/>
      <c r="K91" s="119"/>
    </row>
    <row r="92" spans="1:11" ht="14.25" thickBot="1">
      <c r="B92" s="120"/>
      <c r="C92" s="121"/>
      <c r="D92" s="121"/>
      <c r="E92" s="121"/>
      <c r="F92" s="121"/>
      <c r="G92" s="121"/>
      <c r="H92" s="121"/>
      <c r="I92" s="121"/>
      <c r="J92" s="121"/>
      <c r="K92" s="122"/>
    </row>
  </sheetData>
  <sheetProtection selectLockedCells="1"/>
  <mergeCells count="9">
    <mergeCell ref="A1:N1"/>
    <mergeCell ref="B7:C7"/>
    <mergeCell ref="D7:H7"/>
    <mergeCell ref="B8:H8"/>
    <mergeCell ref="C4:H4"/>
    <mergeCell ref="C5:H5"/>
    <mergeCell ref="J3:L5"/>
    <mergeCell ref="C3:E3"/>
    <mergeCell ref="F3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92"/>
  <sheetViews>
    <sheetView workbookViewId="0">
      <pane ySplit="1" topLeftCell="A2" activePane="bottomLeft" state="frozen"/>
      <selection activeCell="O80" sqref="O80"/>
      <selection pane="bottomLeft" activeCell="A2" sqref="A2"/>
    </sheetView>
  </sheetViews>
  <sheetFormatPr defaultRowHeight="13.5"/>
  <sheetData>
    <row r="1" spans="1:34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s="8" t="s">
        <v>17</v>
      </c>
      <c r="O1" s="8" t="s">
        <v>18</v>
      </c>
      <c r="P1" s="8" t="s">
        <v>19</v>
      </c>
      <c r="Q1" s="8" t="s">
        <v>20</v>
      </c>
      <c r="R1" s="8" t="s">
        <v>21</v>
      </c>
      <c r="S1" s="8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</row>
    <row r="2" spans="1:34">
      <c r="A2" t="str">
        <f>IF(E2="","",I2*1000000+①学校情報入力!$D$3*1000+②選手情報入力!A10)</f>
        <v/>
      </c>
      <c r="B2" t="str">
        <f>IF(E2="","",①学校情報入力!$D$3)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 t="shared" ref="M2:M33" si="0">IF(E2="","","愛　知")</f>
        <v/>
      </c>
      <c r="O2" t="str">
        <f>IF(E2="","",IF(②選手情報入力!I10="","",IF(I2=1,VLOOKUP(②選手情報入力!I10,種目情報!$A$4:$B$60,2,FALSE),VLOOKUP(②選手情報入力!I10,種目情報!$E$4:$F$60,2,FALSE))))</f>
        <v/>
      </c>
      <c r="P2" t="str">
        <f>IF(E2="","",IF(②選手情報入力!J10="","",②選手情報入力!J10))</f>
        <v/>
      </c>
      <c r="Q2" s="37" t="str">
        <f>IF(E2="","",IF(②選手情報入力!I10="","",0))</f>
        <v/>
      </c>
      <c r="R2" t="str">
        <f>IF(E2="","",IF(②選手情報入力!I10="","",IF(I2=1,VLOOKUP(②選手情報入力!I10,種目情報!$A$4:$C$60,3,FALSE),VLOOKUP(②選手情報入力!I10,種目情報!$E$4:$G$60,3,FALSE))))</f>
        <v/>
      </c>
      <c r="S2" t="str">
        <f>IF(E2="","",IF(②選手情報入力!L10="","",IF(I2=1,VLOOKUP(②選手情報入力!L10,種目情報!$A$4:$B$60,2,FALSE),VLOOKUP(②選手情報入力!L10,種目情報!$E$4:$F$60,2,FALSE))))</f>
        <v/>
      </c>
      <c r="T2" t="str">
        <f>IF(E2="","",IF(②選手情報入力!M10="","",②選手情報入力!M10))</f>
        <v/>
      </c>
      <c r="U2" s="37" t="str">
        <f>IF(E2="","",IF(②選手情報入力!L10="","",0))</f>
        <v/>
      </c>
      <c r="V2" t="str">
        <f>IF(E2="","",IF(②選手情報入力!L10="","",IF(I2=1,VLOOKUP(②選手情報入力!L10,種目情報!$A$4:$C$60,3,FALSE),VLOOKUP(②選手情報入力!L10,種目情報!$E$4:$G$60,3,FALSE))))</f>
        <v/>
      </c>
      <c r="W2" t="str">
        <f>IF(E2="","",IF(②選手情報入力!O10="","",IF(I2=1,VLOOKUP(②選手情報入力!O10,種目情報!$A$4:$B$60,2,FALSE),VLOOKUP(②選手情報入力!O10,種目情報!$E$4:$F$60,2,FALSE))))</f>
        <v/>
      </c>
      <c r="X2" t="str">
        <f>IF(E2="","",IF(②選手情報入力!P10="","",②選手情報入力!P10))</f>
        <v/>
      </c>
      <c r="Y2" s="37" t="str">
        <f>IF(E2="","",IF(②選手情報入力!O10="","",0))</f>
        <v/>
      </c>
      <c r="Z2" t="str">
        <f>IF(E2="","",IF(②選手情報入力!O10="","",IF(I2=1,VLOOKUP(②選手情報入力!O10,種目情報!$A$4:$C$60,3,FALSE),VLOOKUP(②選手情報入力!O10,種目情報!$E$4:$G$60,3,FALSE))))</f>
        <v/>
      </c>
      <c r="AA2" t="str">
        <f>IF(E2="","",IF(②選手情報入力!R10="","",IF(I2=1,種目情報!$J$4,種目情報!$J$6)))</f>
        <v/>
      </c>
      <c r="AB2" t="str">
        <f>IF(E2="","",IF(②選手情報入力!R10="","",IF(I2=1,IF(②選手情報入力!$Q$5="","",②選手情報入力!$Q$5),IF(②選手情報入力!$Q$6="","",②選手情報入力!$Q$6))))</f>
        <v/>
      </c>
      <c r="AC2" t="str">
        <f>IF(E2="","",IF(②選手情報入力!R10="","",0))</f>
        <v/>
      </c>
      <c r="AD2" t="str">
        <f>IF(E2="","",IF(②選手情報入力!R10="","",2))</f>
        <v/>
      </c>
      <c r="AE2" t="str">
        <f>IF(E2="","",IF(②選手情報入力!S10="","",IF(I2=1,種目情報!$J$5,種目情報!$J$7)))</f>
        <v/>
      </c>
      <c r="AF2" t="str">
        <f>IF(E2="","",IF(②選手情報入力!S10="","",IF(I2=1,IF(②選手情報入力!$R$5="","",②選手情報入力!$R$5),IF(②選手情報入力!$R$6="","",②選手情報入力!$R$6))))</f>
        <v/>
      </c>
      <c r="AG2" t="str">
        <f>IF(E2="","",IF(②選手情報入力!S10="","",0))</f>
        <v/>
      </c>
      <c r="AH2" t="str">
        <f>IF(E2="","",IF(②選手情報入力!S10="","",2))</f>
        <v/>
      </c>
    </row>
    <row r="3" spans="1:34">
      <c r="A3" t="str">
        <f>IF(E3="","",I3*1000000+①学校情報入力!$D$3*1000+②選手情報入力!A11)</f>
        <v/>
      </c>
      <c r="B3" t="str">
        <f>IF(E3="","",①学校情報入力!$D$3)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1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2">IF(E3="","",0)</f>
        <v/>
      </c>
      <c r="M3" t="str">
        <f t="shared" si="0"/>
        <v/>
      </c>
      <c r="O3" t="str">
        <f>IF(E3="","",IF(②選手情報入力!I11="","",IF(I3=1,VLOOKUP(②選手情報入力!I11,種目情報!$A$4:$B$60,2,FALSE),VLOOKUP(②選手情報入力!I11,種目情報!$E$4:$F$60,2,FALSE))))</f>
        <v/>
      </c>
      <c r="P3" t="str">
        <f>IF(E3="","",IF(②選手情報入力!J11="","",②選手情報入力!J11))</f>
        <v/>
      </c>
      <c r="Q3" s="37" t="str">
        <f>IF(E3="","",IF(②選手情報入力!I11="","",0))</f>
        <v/>
      </c>
      <c r="R3" t="str">
        <f>IF(E3="","",IF(②選手情報入力!I11="","",IF(I3=1,VLOOKUP(②選手情報入力!I11,種目情報!$A$4:$C$60,3,FALSE),VLOOKUP(②選手情報入力!I11,種目情報!$E$4:$G$60,3,FALSE))))</f>
        <v/>
      </c>
      <c r="S3" t="str">
        <f>IF(E3="","",IF(②選手情報入力!L11="","",IF(I3=1,VLOOKUP(②選手情報入力!L11,種目情報!$A$4:$B$60,2,FALSE),VLOOKUP(②選手情報入力!L11,種目情報!$E$4:$F$60,2,FALSE))))</f>
        <v/>
      </c>
      <c r="T3" t="str">
        <f>IF(E3="","",IF(②選手情報入力!M11="","",②選手情報入力!M11))</f>
        <v/>
      </c>
      <c r="U3" s="37" t="str">
        <f>IF(E3="","",IF(②選手情報入力!L11="","",0))</f>
        <v/>
      </c>
      <c r="V3" t="str">
        <f>IF(E3="","",IF(②選手情報入力!L11="","",IF(I3=1,VLOOKUP(②選手情報入力!L11,種目情報!$A$4:$C$60,3,FALSE),VLOOKUP(②選手情報入力!L11,種目情報!$E$4:$G$60,3,FALSE))))</f>
        <v/>
      </c>
      <c r="W3" t="str">
        <f>IF(E3="","",IF(②選手情報入力!O11="","",IF(I3=1,VLOOKUP(②選手情報入力!O11,種目情報!$A$4:$B$60,2,FALSE),VLOOKUP(②選手情報入力!O11,種目情報!$E$4:$F$60,2,FALSE))))</f>
        <v/>
      </c>
      <c r="X3" t="str">
        <f>IF(E3="","",IF(②選手情報入力!P11="","",②選手情報入力!P11))</f>
        <v/>
      </c>
      <c r="Y3" s="37" t="str">
        <f>IF(E3="","",IF(②選手情報入力!O11="","",0))</f>
        <v/>
      </c>
      <c r="Z3" t="str">
        <f>IF(E3="","",IF(②選手情報入力!O11="","",IF(I3=1,VLOOKUP(②選手情報入力!O11,種目情報!$A$4:$C$60,3,FALSE),VLOOKUP(②選手情報入力!O11,種目情報!$E$4:$G$60,3,FALSE))))</f>
        <v/>
      </c>
      <c r="AA3" t="str">
        <f>IF(E3="","",IF(②選手情報入力!R11="","",IF(I3=1,種目情報!$J$4,種目情報!$J$6)))</f>
        <v/>
      </c>
      <c r="AB3" t="str">
        <f>IF(E3="","",IF(②選手情報入力!R11="","",IF(I3=1,IF(②選手情報入力!$Q$5="","",②選手情報入力!$Q$5),IF(②選手情報入力!$Q$6="","",②選手情報入力!$Q$6))))</f>
        <v/>
      </c>
      <c r="AC3" t="str">
        <f>IF(E3="","",IF(②選手情報入力!R11="","",0))</f>
        <v/>
      </c>
      <c r="AD3" t="str">
        <f>IF(E3="","",IF(②選手情報入力!R11="","",2))</f>
        <v/>
      </c>
      <c r="AE3" t="str">
        <f>IF(E3="","",IF(②選手情報入力!S11="","",IF(I3=1,種目情報!$J$5,種目情報!$J$7)))</f>
        <v/>
      </c>
      <c r="AF3" t="str">
        <f>IF(E3="","",IF(②選手情報入力!S11="","",IF(I3=1,IF(②選手情報入力!$R$5="","",②選手情報入力!$R$5),IF(②選手情報入力!$R$6="","",②選手情報入力!$R$6))))</f>
        <v/>
      </c>
      <c r="AG3" t="str">
        <f>IF(E3="","",IF(②選手情報入力!S11="","",0))</f>
        <v/>
      </c>
      <c r="AH3" t="str">
        <f>IF(E3="","",IF(②選手情報入力!S11="","",2))</f>
        <v/>
      </c>
    </row>
    <row r="4" spans="1:34">
      <c r="A4" t="str">
        <f>IF(E4="","",I4*1000000+①学校情報入力!$D$3*1000+②選手情報入力!A12)</f>
        <v/>
      </c>
      <c r="B4" t="str">
        <f>IF(E4="","",①学校情報入力!$D$3)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1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2"/>
        <v/>
      </c>
      <c r="M4" t="str">
        <f t="shared" si="0"/>
        <v/>
      </c>
      <c r="O4" t="str">
        <f>IF(E4="","",IF(②選手情報入力!I12="","",IF(I4=1,VLOOKUP(②選手情報入力!I12,種目情報!$A$4:$B$60,2,FALSE),VLOOKUP(②選手情報入力!I12,種目情報!$E$4:$F$60,2,FALSE))))</f>
        <v/>
      </c>
      <c r="P4" t="str">
        <f>IF(E4="","",IF(②選手情報入力!J12="","",②選手情報入力!J12))</f>
        <v/>
      </c>
      <c r="Q4" s="37" t="str">
        <f>IF(E4="","",IF(②選手情報入力!I12="","",0))</f>
        <v/>
      </c>
      <c r="R4" t="str">
        <f>IF(E4="","",IF(②選手情報入力!I12="","",IF(I4=1,VLOOKUP(②選手情報入力!I12,種目情報!$A$4:$C$60,3,FALSE),VLOOKUP(②選手情報入力!I12,種目情報!$E$4:$G$60,3,FALSE))))</f>
        <v/>
      </c>
      <c r="S4" t="str">
        <f>IF(E4="","",IF(②選手情報入力!L12="","",IF(I4=1,VLOOKUP(②選手情報入力!L12,種目情報!$A$4:$B$60,2,FALSE),VLOOKUP(②選手情報入力!L12,種目情報!$E$4:$F$60,2,FALSE))))</f>
        <v/>
      </c>
      <c r="T4" t="str">
        <f>IF(E4="","",IF(②選手情報入力!M12="","",②選手情報入力!M12))</f>
        <v/>
      </c>
      <c r="U4" s="37" t="str">
        <f>IF(E4="","",IF(②選手情報入力!L12="","",0))</f>
        <v/>
      </c>
      <c r="V4" t="str">
        <f>IF(E4="","",IF(②選手情報入力!L12="","",IF(I4=1,VLOOKUP(②選手情報入力!L12,種目情報!$A$4:$C$60,3,FALSE),VLOOKUP(②選手情報入力!L12,種目情報!$E$4:$G$60,3,FALSE))))</f>
        <v/>
      </c>
      <c r="W4" t="str">
        <f>IF(E4="","",IF(②選手情報入力!O12="","",IF(I4=1,VLOOKUP(②選手情報入力!O12,種目情報!$A$4:$B$60,2,FALSE),VLOOKUP(②選手情報入力!O12,種目情報!$E$4:$F$60,2,FALSE))))</f>
        <v/>
      </c>
      <c r="X4" t="str">
        <f>IF(E4="","",IF(②選手情報入力!P12="","",②選手情報入力!P12))</f>
        <v/>
      </c>
      <c r="Y4" s="37" t="str">
        <f>IF(E4="","",IF(②選手情報入力!O12="","",0))</f>
        <v/>
      </c>
      <c r="Z4" t="str">
        <f>IF(E4="","",IF(②選手情報入力!O12="","",IF(I4=1,VLOOKUP(②選手情報入力!O12,種目情報!$A$4:$C$60,3,FALSE),VLOOKUP(②選手情報入力!O12,種目情報!$E$4:$G$60,3,FALSE))))</f>
        <v/>
      </c>
      <c r="AA4" t="str">
        <f>IF(E4="","",IF(②選手情報入力!R12="","",IF(I4=1,種目情報!$J$4,種目情報!$J$6)))</f>
        <v/>
      </c>
      <c r="AB4" t="str">
        <f>IF(E4="","",IF(②選手情報入力!R12="","",IF(I4=1,IF(②選手情報入力!$Q$5="","",②選手情報入力!$Q$5),IF(②選手情報入力!$Q$6="","",②選手情報入力!$Q$6))))</f>
        <v/>
      </c>
      <c r="AC4" t="str">
        <f>IF(E4="","",IF(②選手情報入力!R12="","",0))</f>
        <v/>
      </c>
      <c r="AD4" t="str">
        <f>IF(E4="","",IF(②選手情報入力!R12="","",2))</f>
        <v/>
      </c>
      <c r="AE4" t="str">
        <f>IF(E4="","",IF(②選手情報入力!S12="","",IF(I4=1,種目情報!$J$5,種目情報!$J$7)))</f>
        <v/>
      </c>
      <c r="AF4" t="str">
        <f>IF(E4="","",IF(②選手情報入力!S12="","",IF(I4=1,IF(②選手情報入力!$R$5="","",②選手情報入力!$R$5),IF(②選手情報入力!$R$6="","",②選手情報入力!$R$6))))</f>
        <v/>
      </c>
      <c r="AG4" t="str">
        <f>IF(E4="","",IF(②選手情報入力!S12="","",0))</f>
        <v/>
      </c>
      <c r="AH4" t="str">
        <f>IF(E4="","",IF(②選手情報入力!S12="","",2))</f>
        <v/>
      </c>
    </row>
    <row r="5" spans="1:34">
      <c r="A5" t="str">
        <f>IF(E5="","",I5*1000000+①学校情報入力!$D$3*1000+②選手情報入力!A13)</f>
        <v/>
      </c>
      <c r="B5" t="str">
        <f>IF(E5="","",①学校情報入力!$D$3)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1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2"/>
        <v/>
      </c>
      <c r="M5" t="str">
        <f t="shared" si="0"/>
        <v/>
      </c>
      <c r="O5" t="str">
        <f>IF(E5="","",IF(②選手情報入力!I13="","",IF(I5=1,VLOOKUP(②選手情報入力!I13,種目情報!$A$4:$B$60,2,FALSE),VLOOKUP(②選手情報入力!I13,種目情報!$E$4:$F$60,2,FALSE))))</f>
        <v/>
      </c>
      <c r="P5" t="str">
        <f>IF(E5="","",IF(②選手情報入力!J13="","",②選手情報入力!J13))</f>
        <v/>
      </c>
      <c r="Q5" s="37" t="str">
        <f>IF(E5="","",IF(②選手情報入力!I13="","",0))</f>
        <v/>
      </c>
      <c r="R5" t="str">
        <f>IF(E5="","",IF(②選手情報入力!I13="","",IF(I5=1,VLOOKUP(②選手情報入力!I13,種目情報!$A$4:$C$60,3,FALSE),VLOOKUP(②選手情報入力!I13,種目情報!$E$4:$G$60,3,FALSE))))</f>
        <v/>
      </c>
      <c r="S5" t="str">
        <f>IF(E5="","",IF(②選手情報入力!L13="","",IF(I5=1,VLOOKUP(②選手情報入力!L13,種目情報!$A$4:$B$60,2,FALSE),VLOOKUP(②選手情報入力!L13,種目情報!$E$4:$F$60,2,FALSE))))</f>
        <v/>
      </c>
      <c r="T5" t="str">
        <f>IF(E5="","",IF(②選手情報入力!M13="","",②選手情報入力!M13))</f>
        <v/>
      </c>
      <c r="U5" s="37" t="str">
        <f>IF(E5="","",IF(②選手情報入力!L13="","",0))</f>
        <v/>
      </c>
      <c r="V5" t="str">
        <f>IF(E5="","",IF(②選手情報入力!L13="","",IF(I5=1,VLOOKUP(②選手情報入力!L13,種目情報!$A$4:$C$60,3,FALSE),VLOOKUP(②選手情報入力!L13,種目情報!$E$4:$G$60,3,FALSE))))</f>
        <v/>
      </c>
      <c r="W5" t="str">
        <f>IF(E5="","",IF(②選手情報入力!O13="","",IF(I5=1,VLOOKUP(②選手情報入力!O13,種目情報!$A$4:$B$60,2,FALSE),VLOOKUP(②選手情報入力!O13,種目情報!$E$4:$F$60,2,FALSE))))</f>
        <v/>
      </c>
      <c r="X5" t="str">
        <f>IF(E5="","",IF(②選手情報入力!P13="","",②選手情報入力!P13))</f>
        <v/>
      </c>
      <c r="Y5" s="37" t="str">
        <f>IF(E5="","",IF(②選手情報入力!O13="","",0))</f>
        <v/>
      </c>
      <c r="Z5" t="str">
        <f>IF(E5="","",IF(②選手情報入力!O13="","",IF(I5=1,VLOOKUP(②選手情報入力!O13,種目情報!$A$4:$C$60,3,FALSE),VLOOKUP(②選手情報入力!O13,種目情報!$E$4:$G$60,3,FALSE))))</f>
        <v/>
      </c>
      <c r="AA5" t="str">
        <f>IF(E5="","",IF(②選手情報入力!R13="","",IF(I5=1,種目情報!$J$4,種目情報!$J$6)))</f>
        <v/>
      </c>
      <c r="AB5" t="str">
        <f>IF(E5="","",IF(②選手情報入力!R13="","",IF(I5=1,IF(②選手情報入力!$Q$5="","",②選手情報入力!$Q$5),IF(②選手情報入力!$Q$6="","",②選手情報入力!$Q$6))))</f>
        <v/>
      </c>
      <c r="AC5" t="str">
        <f>IF(E5="","",IF(②選手情報入力!R13="","",0))</f>
        <v/>
      </c>
      <c r="AD5" t="str">
        <f>IF(E5="","",IF(②選手情報入力!R13="","",2))</f>
        <v/>
      </c>
      <c r="AE5" t="str">
        <f>IF(E5="","",IF(②選手情報入力!S13="","",IF(I5=1,種目情報!$J$5,種目情報!$J$7)))</f>
        <v/>
      </c>
      <c r="AF5" t="str">
        <f>IF(E5="","",IF(②選手情報入力!S13="","",IF(I5=1,IF(②選手情報入力!$R$5="","",②選手情報入力!$R$5),IF(②選手情報入力!$R$6="","",②選手情報入力!$R$6))))</f>
        <v/>
      </c>
      <c r="AG5" t="str">
        <f>IF(E5="","",IF(②選手情報入力!S13="","",0))</f>
        <v/>
      </c>
      <c r="AH5" t="str">
        <f>IF(E5="","",IF(②選手情報入力!S13="","",2))</f>
        <v/>
      </c>
    </row>
    <row r="6" spans="1:34">
      <c r="A6" t="str">
        <f>IF(E6="","",I6*1000000+①学校情報入力!$D$3*1000+②選手情報入力!A14)</f>
        <v/>
      </c>
      <c r="B6" t="str">
        <f>IF(E6="","",①学校情報入力!$D$3)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1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2"/>
        <v/>
      </c>
      <c r="M6" t="str">
        <f t="shared" si="0"/>
        <v/>
      </c>
      <c r="O6" t="str">
        <f>IF(E6="","",IF(②選手情報入力!I14="","",IF(I6=1,VLOOKUP(②選手情報入力!I14,種目情報!$A$4:$B$60,2,FALSE),VLOOKUP(②選手情報入力!I14,種目情報!$E$4:$F$60,2,FALSE))))</f>
        <v/>
      </c>
      <c r="P6" t="str">
        <f>IF(E6="","",IF(②選手情報入力!J14="","",②選手情報入力!J14))</f>
        <v/>
      </c>
      <c r="Q6" s="37" t="str">
        <f>IF(E6="","",IF(②選手情報入力!I14="","",0))</f>
        <v/>
      </c>
      <c r="R6" t="str">
        <f>IF(E6="","",IF(②選手情報入力!I14="","",IF(I6=1,VLOOKUP(②選手情報入力!I14,種目情報!$A$4:$C$60,3,FALSE),VLOOKUP(②選手情報入力!I14,種目情報!$E$4:$G$60,3,FALSE))))</f>
        <v/>
      </c>
      <c r="S6" t="str">
        <f>IF(E6="","",IF(②選手情報入力!L14="","",IF(I6=1,VLOOKUP(②選手情報入力!L14,種目情報!$A$4:$B$60,2,FALSE),VLOOKUP(②選手情報入力!L14,種目情報!$E$4:$F$60,2,FALSE))))</f>
        <v/>
      </c>
      <c r="T6" t="str">
        <f>IF(E6="","",IF(②選手情報入力!M14="","",②選手情報入力!M14))</f>
        <v/>
      </c>
      <c r="U6" s="37" t="str">
        <f>IF(E6="","",IF(②選手情報入力!L14="","",0))</f>
        <v/>
      </c>
      <c r="V6" t="str">
        <f>IF(E6="","",IF(②選手情報入力!L14="","",IF(I6=1,VLOOKUP(②選手情報入力!L14,種目情報!$A$4:$C$60,3,FALSE),VLOOKUP(②選手情報入力!L14,種目情報!$E$4:$G$60,3,FALSE))))</f>
        <v/>
      </c>
      <c r="W6" t="str">
        <f>IF(E6="","",IF(②選手情報入力!O14="","",IF(I6=1,VLOOKUP(②選手情報入力!O14,種目情報!$A$4:$B$60,2,FALSE),VLOOKUP(②選手情報入力!O14,種目情報!$E$4:$F$60,2,FALSE))))</f>
        <v/>
      </c>
      <c r="X6" t="str">
        <f>IF(E6="","",IF(②選手情報入力!P14="","",②選手情報入力!P14))</f>
        <v/>
      </c>
      <c r="Y6" s="37" t="str">
        <f>IF(E6="","",IF(②選手情報入力!O14="","",0))</f>
        <v/>
      </c>
      <c r="Z6" t="str">
        <f>IF(E6="","",IF(②選手情報入力!O14="","",IF(I6=1,VLOOKUP(②選手情報入力!O14,種目情報!$A$4:$C$60,3,FALSE),VLOOKUP(②選手情報入力!O14,種目情報!$E$4:$G$60,3,FALSE))))</f>
        <v/>
      </c>
      <c r="AA6" t="str">
        <f>IF(E6="","",IF(②選手情報入力!R14="","",IF(I6=1,種目情報!$J$4,種目情報!$J$6)))</f>
        <v/>
      </c>
      <c r="AB6" t="str">
        <f>IF(E6="","",IF(②選手情報入力!R14="","",IF(I6=1,IF(②選手情報入力!$Q$5="","",②選手情報入力!$Q$5),IF(②選手情報入力!$Q$6="","",②選手情報入力!$Q$6))))</f>
        <v/>
      </c>
      <c r="AC6" t="str">
        <f>IF(E6="","",IF(②選手情報入力!R14="","",0))</f>
        <v/>
      </c>
      <c r="AD6" t="str">
        <f>IF(E6="","",IF(②選手情報入力!R14="","",2))</f>
        <v/>
      </c>
      <c r="AE6" t="str">
        <f>IF(E6="","",IF(②選手情報入力!S14="","",IF(I6=1,種目情報!$J$5,種目情報!$J$7)))</f>
        <v/>
      </c>
      <c r="AF6" t="str">
        <f>IF(E6="","",IF(②選手情報入力!S14="","",IF(I6=1,IF(②選手情報入力!$R$5="","",②選手情報入力!$R$5),IF(②選手情報入力!$R$6="","",②選手情報入力!$R$6))))</f>
        <v/>
      </c>
      <c r="AG6" t="str">
        <f>IF(E6="","",IF(②選手情報入力!S14="","",0))</f>
        <v/>
      </c>
      <c r="AH6" t="str">
        <f>IF(E6="","",IF(②選手情報入力!S14="","",2))</f>
        <v/>
      </c>
    </row>
    <row r="7" spans="1:34">
      <c r="A7" t="str">
        <f>IF(E7="","",I7*1000000+①学校情報入力!$D$3*1000+②選手情報入力!A15)</f>
        <v/>
      </c>
      <c r="B7" t="str">
        <f>IF(E7="","",①学校情報入力!$D$3)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1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2"/>
        <v/>
      </c>
      <c r="M7" t="str">
        <f t="shared" si="0"/>
        <v/>
      </c>
      <c r="O7" t="str">
        <f>IF(E7="","",IF(②選手情報入力!I15="","",IF(I7=1,VLOOKUP(②選手情報入力!I15,種目情報!$A$4:$B$60,2,FALSE),VLOOKUP(②選手情報入力!I15,種目情報!$E$4:$F$60,2,FALSE))))</f>
        <v/>
      </c>
      <c r="P7" t="str">
        <f>IF(E7="","",IF(②選手情報入力!J15="","",②選手情報入力!J15))</f>
        <v/>
      </c>
      <c r="Q7" s="37" t="str">
        <f>IF(E7="","",IF(②選手情報入力!I15="","",0))</f>
        <v/>
      </c>
      <c r="R7" t="str">
        <f>IF(E7="","",IF(②選手情報入力!I15="","",IF(I7=1,VLOOKUP(②選手情報入力!I15,種目情報!$A$4:$C$60,3,FALSE),VLOOKUP(②選手情報入力!I15,種目情報!$E$4:$G$60,3,FALSE))))</f>
        <v/>
      </c>
      <c r="S7" t="str">
        <f>IF(E7="","",IF(②選手情報入力!L15="","",IF(I7=1,VLOOKUP(②選手情報入力!L15,種目情報!$A$4:$B$60,2,FALSE),VLOOKUP(②選手情報入力!L15,種目情報!$E$4:$F$60,2,FALSE))))</f>
        <v/>
      </c>
      <c r="T7" t="str">
        <f>IF(E7="","",IF(②選手情報入力!M15="","",②選手情報入力!M15))</f>
        <v/>
      </c>
      <c r="U7" s="37" t="str">
        <f>IF(E7="","",IF(②選手情報入力!L15="","",0))</f>
        <v/>
      </c>
      <c r="V7" t="str">
        <f>IF(E7="","",IF(②選手情報入力!L15="","",IF(I7=1,VLOOKUP(②選手情報入力!L15,種目情報!$A$4:$C$60,3,FALSE),VLOOKUP(②選手情報入力!L15,種目情報!$E$4:$G$60,3,FALSE))))</f>
        <v/>
      </c>
      <c r="W7" t="str">
        <f>IF(E7="","",IF(②選手情報入力!O15="","",IF(I7=1,VLOOKUP(②選手情報入力!O15,種目情報!$A$4:$B$60,2,FALSE),VLOOKUP(②選手情報入力!O15,種目情報!$E$4:$F$60,2,FALSE))))</f>
        <v/>
      </c>
      <c r="X7" t="str">
        <f>IF(E7="","",IF(②選手情報入力!P15="","",②選手情報入力!P15))</f>
        <v/>
      </c>
      <c r="Y7" s="37" t="str">
        <f>IF(E7="","",IF(②選手情報入力!O15="","",0))</f>
        <v/>
      </c>
      <c r="Z7" t="str">
        <f>IF(E7="","",IF(②選手情報入力!O15="","",IF(I7=1,VLOOKUP(②選手情報入力!O15,種目情報!$A$4:$C$60,3,FALSE),VLOOKUP(②選手情報入力!O15,種目情報!$E$4:$G$60,3,FALSE))))</f>
        <v/>
      </c>
      <c r="AA7" t="str">
        <f>IF(E7="","",IF(②選手情報入力!R15="","",IF(I7=1,種目情報!$J$4,種目情報!$J$6)))</f>
        <v/>
      </c>
      <c r="AB7" t="str">
        <f>IF(E7="","",IF(②選手情報入力!R15="","",IF(I7=1,IF(②選手情報入力!$Q$5="","",②選手情報入力!$Q$5),IF(②選手情報入力!$Q$6="","",②選手情報入力!$Q$6))))</f>
        <v/>
      </c>
      <c r="AC7" t="str">
        <f>IF(E7="","",IF(②選手情報入力!R15="","",0))</f>
        <v/>
      </c>
      <c r="AD7" t="str">
        <f>IF(E7="","",IF(②選手情報入力!R15="","",2))</f>
        <v/>
      </c>
      <c r="AE7" t="str">
        <f>IF(E7="","",IF(②選手情報入力!S15="","",IF(I7=1,種目情報!$J$5,種目情報!$J$7)))</f>
        <v/>
      </c>
      <c r="AF7" t="str">
        <f>IF(E7="","",IF(②選手情報入力!S15="","",IF(I7=1,IF(②選手情報入力!$R$5="","",②選手情報入力!$R$5),IF(②選手情報入力!$R$6="","",②選手情報入力!$R$6))))</f>
        <v/>
      </c>
      <c r="AG7" t="str">
        <f>IF(E7="","",IF(②選手情報入力!S15="","",0))</f>
        <v/>
      </c>
      <c r="AH7" t="str">
        <f>IF(E7="","",IF(②選手情報入力!S15="","",2))</f>
        <v/>
      </c>
    </row>
    <row r="8" spans="1:34">
      <c r="A8" t="str">
        <f>IF(E8="","",I8*1000000+①学校情報入力!$D$3*1000+②選手情報入力!A16)</f>
        <v/>
      </c>
      <c r="B8" t="str">
        <f>IF(E8="","",①学校情報入力!$D$3)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1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2"/>
        <v/>
      </c>
      <c r="M8" t="str">
        <f t="shared" si="0"/>
        <v/>
      </c>
      <c r="O8" t="str">
        <f>IF(E8="","",IF(②選手情報入力!I16="","",IF(I8=1,VLOOKUP(②選手情報入力!I16,種目情報!$A$4:$B$60,2,FALSE),VLOOKUP(②選手情報入力!I16,種目情報!$E$4:$F$60,2,FALSE))))</f>
        <v/>
      </c>
      <c r="P8" t="str">
        <f>IF(E8="","",IF(②選手情報入力!J16="","",②選手情報入力!J16))</f>
        <v/>
      </c>
      <c r="Q8" s="37" t="str">
        <f>IF(E8="","",IF(②選手情報入力!I16="","",0))</f>
        <v/>
      </c>
      <c r="R8" t="str">
        <f>IF(E8="","",IF(②選手情報入力!I16="","",IF(I8=1,VLOOKUP(②選手情報入力!I16,種目情報!$A$4:$C$60,3,FALSE),VLOOKUP(②選手情報入力!I16,種目情報!$E$4:$G$60,3,FALSE))))</f>
        <v/>
      </c>
      <c r="S8" t="str">
        <f>IF(E8="","",IF(②選手情報入力!L16="","",IF(I8=1,VLOOKUP(②選手情報入力!L16,種目情報!$A$4:$B$60,2,FALSE),VLOOKUP(②選手情報入力!L16,種目情報!$E$4:$F$60,2,FALSE))))</f>
        <v/>
      </c>
      <c r="T8" t="str">
        <f>IF(E8="","",IF(②選手情報入力!M16="","",②選手情報入力!M16))</f>
        <v/>
      </c>
      <c r="U8" s="37" t="str">
        <f>IF(E8="","",IF(②選手情報入力!L16="","",0))</f>
        <v/>
      </c>
      <c r="V8" t="str">
        <f>IF(E8="","",IF(②選手情報入力!L16="","",IF(I8=1,VLOOKUP(②選手情報入力!L16,種目情報!$A$4:$C$60,3,FALSE),VLOOKUP(②選手情報入力!L16,種目情報!$E$4:$G$60,3,FALSE))))</f>
        <v/>
      </c>
      <c r="W8" t="str">
        <f>IF(E8="","",IF(②選手情報入力!O16="","",IF(I8=1,VLOOKUP(②選手情報入力!O16,種目情報!$A$4:$B$60,2,FALSE),VLOOKUP(②選手情報入力!O16,種目情報!$E$4:$F$60,2,FALSE))))</f>
        <v/>
      </c>
      <c r="X8" t="str">
        <f>IF(E8="","",IF(②選手情報入力!P16="","",②選手情報入力!P16))</f>
        <v/>
      </c>
      <c r="Y8" s="37" t="str">
        <f>IF(E8="","",IF(②選手情報入力!O16="","",0))</f>
        <v/>
      </c>
      <c r="Z8" t="str">
        <f>IF(E8="","",IF(②選手情報入力!O16="","",IF(I8=1,VLOOKUP(②選手情報入力!O16,種目情報!$A$4:$C$60,3,FALSE),VLOOKUP(②選手情報入力!O16,種目情報!$E$4:$G$60,3,FALSE))))</f>
        <v/>
      </c>
      <c r="AA8" t="str">
        <f>IF(E8="","",IF(②選手情報入力!R16="","",IF(I8=1,種目情報!$J$4,種目情報!$J$6)))</f>
        <v/>
      </c>
      <c r="AB8" t="str">
        <f>IF(E8="","",IF(②選手情報入力!R16="","",IF(I8=1,IF(②選手情報入力!$Q$5="","",②選手情報入力!$Q$5),IF(②選手情報入力!$Q$6="","",②選手情報入力!$Q$6))))</f>
        <v/>
      </c>
      <c r="AC8" t="str">
        <f>IF(E8="","",IF(②選手情報入力!R16="","",0))</f>
        <v/>
      </c>
      <c r="AD8" t="str">
        <f>IF(E8="","",IF(②選手情報入力!R16="","",2))</f>
        <v/>
      </c>
      <c r="AE8" t="str">
        <f>IF(E8="","",IF(②選手情報入力!S16="","",IF(I8=1,種目情報!$J$5,種目情報!$J$7)))</f>
        <v/>
      </c>
      <c r="AF8" t="str">
        <f>IF(E8="","",IF(②選手情報入力!S16="","",IF(I8=1,IF(②選手情報入力!$R$5="","",②選手情報入力!$R$5),IF(②選手情報入力!$R$6="","",②選手情報入力!$R$6))))</f>
        <v/>
      </c>
      <c r="AG8" t="str">
        <f>IF(E8="","",IF(②選手情報入力!S16="","",0))</f>
        <v/>
      </c>
      <c r="AH8" t="str">
        <f>IF(E8="","",IF(②選手情報入力!S16="","",2))</f>
        <v/>
      </c>
    </row>
    <row r="9" spans="1:34">
      <c r="A9" t="str">
        <f>IF(E9="","",I9*1000000+①学校情報入力!$D$3*1000+②選手情報入力!A17)</f>
        <v/>
      </c>
      <c r="B9" t="str">
        <f>IF(E9="","",①学校情報入力!$D$3)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1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2"/>
        <v/>
      </c>
      <c r="M9" t="str">
        <f t="shared" si="0"/>
        <v/>
      </c>
      <c r="O9" t="str">
        <f>IF(E9="","",IF(②選手情報入力!I17="","",IF(I9=1,VLOOKUP(②選手情報入力!I17,種目情報!$A$4:$B$60,2,FALSE),VLOOKUP(②選手情報入力!I17,種目情報!$E$4:$F$60,2,FALSE))))</f>
        <v/>
      </c>
      <c r="P9" t="str">
        <f>IF(E9="","",IF(②選手情報入力!J17="","",②選手情報入力!J17))</f>
        <v/>
      </c>
      <c r="Q9" s="37" t="str">
        <f>IF(E9="","",IF(②選手情報入力!I17="","",0))</f>
        <v/>
      </c>
      <c r="R9" t="str">
        <f>IF(E9="","",IF(②選手情報入力!I17="","",IF(I9=1,VLOOKUP(②選手情報入力!I17,種目情報!$A$4:$C$60,3,FALSE),VLOOKUP(②選手情報入力!I17,種目情報!$E$4:$G$60,3,FALSE))))</f>
        <v/>
      </c>
      <c r="S9" t="str">
        <f>IF(E9="","",IF(②選手情報入力!L17="","",IF(I9=1,VLOOKUP(②選手情報入力!L17,種目情報!$A$4:$B$60,2,FALSE),VLOOKUP(②選手情報入力!L17,種目情報!$E$4:$F$60,2,FALSE))))</f>
        <v/>
      </c>
      <c r="T9" t="str">
        <f>IF(E9="","",IF(②選手情報入力!M17="","",②選手情報入力!M17))</f>
        <v/>
      </c>
      <c r="U9" s="37" t="str">
        <f>IF(E9="","",IF(②選手情報入力!L17="","",0))</f>
        <v/>
      </c>
      <c r="V9" t="str">
        <f>IF(E9="","",IF(②選手情報入力!L17="","",IF(I9=1,VLOOKUP(②選手情報入力!L17,種目情報!$A$4:$C$60,3,FALSE),VLOOKUP(②選手情報入力!L17,種目情報!$E$4:$G$60,3,FALSE))))</f>
        <v/>
      </c>
      <c r="W9" t="str">
        <f>IF(E9="","",IF(②選手情報入力!O17="","",IF(I9=1,VLOOKUP(②選手情報入力!O17,種目情報!$A$4:$B$60,2,FALSE),VLOOKUP(②選手情報入力!O17,種目情報!$E$4:$F$60,2,FALSE))))</f>
        <v/>
      </c>
      <c r="X9" t="str">
        <f>IF(E9="","",IF(②選手情報入力!P17="","",②選手情報入力!P17))</f>
        <v/>
      </c>
      <c r="Y9" s="37" t="str">
        <f>IF(E9="","",IF(②選手情報入力!O17="","",0))</f>
        <v/>
      </c>
      <c r="Z9" t="str">
        <f>IF(E9="","",IF(②選手情報入力!O17="","",IF(I9=1,VLOOKUP(②選手情報入力!O17,種目情報!$A$4:$C$60,3,FALSE),VLOOKUP(②選手情報入力!O17,種目情報!$E$4:$G$60,3,FALSE))))</f>
        <v/>
      </c>
      <c r="AA9" t="str">
        <f>IF(E9="","",IF(②選手情報入力!R17="","",IF(I9=1,種目情報!$J$4,種目情報!$J$6)))</f>
        <v/>
      </c>
      <c r="AB9" t="str">
        <f>IF(E9="","",IF(②選手情報入力!R17="","",IF(I9=1,IF(②選手情報入力!$Q$5="","",②選手情報入力!$Q$5),IF(②選手情報入力!$Q$6="","",②選手情報入力!$Q$6))))</f>
        <v/>
      </c>
      <c r="AC9" t="str">
        <f>IF(E9="","",IF(②選手情報入力!R17="","",0))</f>
        <v/>
      </c>
      <c r="AD9" t="str">
        <f>IF(E9="","",IF(②選手情報入力!R17="","",2))</f>
        <v/>
      </c>
      <c r="AE9" t="str">
        <f>IF(E9="","",IF(②選手情報入力!S17="","",IF(I9=1,種目情報!$J$5,種目情報!$J$7)))</f>
        <v/>
      </c>
      <c r="AF9" t="str">
        <f>IF(E9="","",IF(②選手情報入力!S17="","",IF(I9=1,IF(②選手情報入力!$R$5="","",②選手情報入力!$R$5),IF(②選手情報入力!$R$6="","",②選手情報入力!$R$6))))</f>
        <v/>
      </c>
      <c r="AG9" t="str">
        <f>IF(E9="","",IF(②選手情報入力!S17="","",0))</f>
        <v/>
      </c>
      <c r="AH9" t="str">
        <f>IF(E9="","",IF(②選手情報入力!S17="","",2))</f>
        <v/>
      </c>
    </row>
    <row r="10" spans="1:34">
      <c r="A10" t="str">
        <f>IF(E10="","",I10*1000000+①学校情報入力!$D$3*1000+②選手情報入力!A18)</f>
        <v/>
      </c>
      <c r="B10" t="str">
        <f>IF(E10="","",①学校情報入力!$D$3)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1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2"/>
        <v/>
      </c>
      <c r="M10" t="str">
        <f t="shared" si="0"/>
        <v/>
      </c>
      <c r="O10" t="str">
        <f>IF(E10="","",IF(②選手情報入力!I18="","",IF(I10=1,VLOOKUP(②選手情報入力!I18,種目情報!$A$4:$B$60,2,FALSE),VLOOKUP(②選手情報入力!I18,種目情報!$E$4:$F$60,2,FALSE))))</f>
        <v/>
      </c>
      <c r="P10" t="str">
        <f>IF(E10="","",IF(②選手情報入力!J18="","",②選手情報入力!J18))</f>
        <v/>
      </c>
      <c r="Q10" s="37" t="str">
        <f>IF(E10="","",IF(②選手情報入力!I18="","",0))</f>
        <v/>
      </c>
      <c r="R10" t="str">
        <f>IF(E10="","",IF(②選手情報入力!I18="","",IF(I10=1,VLOOKUP(②選手情報入力!I18,種目情報!$A$4:$C$60,3,FALSE),VLOOKUP(②選手情報入力!I18,種目情報!$E$4:$G$60,3,FALSE))))</f>
        <v/>
      </c>
      <c r="S10" t="str">
        <f>IF(E10="","",IF(②選手情報入力!L18="","",IF(I10=1,VLOOKUP(②選手情報入力!L18,種目情報!$A$4:$B$60,2,FALSE),VLOOKUP(②選手情報入力!L18,種目情報!$E$4:$F$60,2,FALSE))))</f>
        <v/>
      </c>
      <c r="T10" t="str">
        <f>IF(E10="","",IF(②選手情報入力!M18="","",②選手情報入力!M18))</f>
        <v/>
      </c>
      <c r="U10" s="37" t="str">
        <f>IF(E10="","",IF(②選手情報入力!L18="","",0))</f>
        <v/>
      </c>
      <c r="V10" t="str">
        <f>IF(E10="","",IF(②選手情報入力!L18="","",IF(I10=1,VLOOKUP(②選手情報入力!L18,種目情報!$A$4:$C$60,3,FALSE),VLOOKUP(②選手情報入力!L18,種目情報!$E$4:$G$60,3,FALSE))))</f>
        <v/>
      </c>
      <c r="W10" t="str">
        <f>IF(E10="","",IF(②選手情報入力!O18="","",IF(I10=1,VLOOKUP(②選手情報入力!O18,種目情報!$A$4:$B$60,2,FALSE),VLOOKUP(②選手情報入力!O18,種目情報!$E$4:$F$60,2,FALSE))))</f>
        <v/>
      </c>
      <c r="X10" t="str">
        <f>IF(E10="","",IF(②選手情報入力!P18="","",②選手情報入力!P18))</f>
        <v/>
      </c>
      <c r="Y10" s="37" t="str">
        <f>IF(E10="","",IF(②選手情報入力!O18="","",0))</f>
        <v/>
      </c>
      <c r="Z10" t="str">
        <f>IF(E10="","",IF(②選手情報入力!O18="","",IF(I10=1,VLOOKUP(②選手情報入力!O18,種目情報!$A$4:$C$60,3,FALSE),VLOOKUP(②選手情報入力!O18,種目情報!$E$4:$G$60,3,FALSE))))</f>
        <v/>
      </c>
      <c r="AA10" t="str">
        <f>IF(E10="","",IF(②選手情報入力!R18="","",IF(I10=1,種目情報!$J$4,種目情報!$J$6)))</f>
        <v/>
      </c>
      <c r="AB10" t="str">
        <f>IF(E10="","",IF(②選手情報入力!R18="","",IF(I10=1,IF(②選手情報入力!$Q$5="","",②選手情報入力!$Q$5),IF(②選手情報入力!$Q$6="","",②選手情報入力!$Q$6))))</f>
        <v/>
      </c>
      <c r="AC10" t="str">
        <f>IF(E10="","",IF(②選手情報入力!R18="","",0))</f>
        <v/>
      </c>
      <c r="AD10" t="str">
        <f>IF(E10="","",IF(②選手情報入力!R18="","",2))</f>
        <v/>
      </c>
      <c r="AE10" t="str">
        <f>IF(E10="","",IF(②選手情報入力!S18="","",IF(I10=1,種目情報!$J$5,種目情報!$J$7)))</f>
        <v/>
      </c>
      <c r="AF10" t="str">
        <f>IF(E10="","",IF(②選手情報入力!S18="","",IF(I10=1,IF(②選手情報入力!$R$5="","",②選手情報入力!$R$5),IF(②選手情報入力!$R$6="","",②選手情報入力!$R$6))))</f>
        <v/>
      </c>
      <c r="AG10" t="str">
        <f>IF(E10="","",IF(②選手情報入力!S18="","",0))</f>
        <v/>
      </c>
      <c r="AH10" t="str">
        <f>IF(E10="","",IF(②選手情報入力!S18="","",2))</f>
        <v/>
      </c>
    </row>
    <row r="11" spans="1:34">
      <c r="A11" t="str">
        <f>IF(E11="","",I11*1000000+①学校情報入力!$D$3*1000+②選手情報入力!A19)</f>
        <v/>
      </c>
      <c r="B11" t="str">
        <f>IF(E11="","",①学校情報入力!$D$3)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1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2"/>
        <v/>
      </c>
      <c r="M11" t="str">
        <f t="shared" si="0"/>
        <v/>
      </c>
      <c r="O11" t="str">
        <f>IF(E11="","",IF(②選手情報入力!I19="","",IF(I11=1,VLOOKUP(②選手情報入力!I19,種目情報!$A$4:$B$60,2,FALSE),VLOOKUP(②選手情報入力!I19,種目情報!$E$4:$F$60,2,FALSE))))</f>
        <v/>
      </c>
      <c r="P11" t="str">
        <f>IF(E11="","",IF(②選手情報入力!J19="","",②選手情報入力!J19))</f>
        <v/>
      </c>
      <c r="Q11" s="37" t="str">
        <f>IF(E11="","",IF(②選手情報入力!I19="","",0))</f>
        <v/>
      </c>
      <c r="R11" t="str">
        <f>IF(E11="","",IF(②選手情報入力!I19="","",IF(I11=1,VLOOKUP(②選手情報入力!I19,種目情報!$A$4:$C$60,3,FALSE),VLOOKUP(②選手情報入力!I19,種目情報!$E$4:$G$60,3,FALSE))))</f>
        <v/>
      </c>
      <c r="S11" t="str">
        <f>IF(E11="","",IF(②選手情報入力!L19="","",IF(I11=1,VLOOKUP(②選手情報入力!L19,種目情報!$A$4:$B$60,2,FALSE),VLOOKUP(②選手情報入力!L19,種目情報!$E$4:$F$60,2,FALSE))))</f>
        <v/>
      </c>
      <c r="T11" t="str">
        <f>IF(E11="","",IF(②選手情報入力!M19="","",②選手情報入力!M19))</f>
        <v/>
      </c>
      <c r="U11" s="37" t="str">
        <f>IF(E11="","",IF(②選手情報入力!L19="","",0))</f>
        <v/>
      </c>
      <c r="V11" t="str">
        <f>IF(E11="","",IF(②選手情報入力!L19="","",IF(I11=1,VLOOKUP(②選手情報入力!L19,種目情報!$A$4:$C$60,3,FALSE),VLOOKUP(②選手情報入力!L19,種目情報!$E$4:$G$60,3,FALSE))))</f>
        <v/>
      </c>
      <c r="W11" t="str">
        <f>IF(E11="","",IF(②選手情報入力!O19="","",IF(I11=1,VLOOKUP(②選手情報入力!O19,種目情報!$A$4:$B$60,2,FALSE),VLOOKUP(②選手情報入力!O19,種目情報!$E$4:$F$60,2,FALSE))))</f>
        <v/>
      </c>
      <c r="X11" t="str">
        <f>IF(E11="","",IF(②選手情報入力!P19="","",②選手情報入力!P19))</f>
        <v/>
      </c>
      <c r="Y11" s="37" t="str">
        <f>IF(E11="","",IF(②選手情報入力!O19="","",0))</f>
        <v/>
      </c>
      <c r="Z11" t="str">
        <f>IF(E11="","",IF(②選手情報入力!O19="","",IF(I11=1,VLOOKUP(②選手情報入力!O19,種目情報!$A$4:$C$60,3,FALSE),VLOOKUP(②選手情報入力!O19,種目情報!$E$4:$G$60,3,FALSE))))</f>
        <v/>
      </c>
      <c r="AA11" t="str">
        <f>IF(E11="","",IF(②選手情報入力!R19="","",IF(I11=1,種目情報!$J$4,種目情報!$J$6)))</f>
        <v/>
      </c>
      <c r="AB11" t="str">
        <f>IF(E11="","",IF(②選手情報入力!R19="","",IF(I11=1,IF(②選手情報入力!$Q$5="","",②選手情報入力!$Q$5),IF(②選手情報入力!$Q$6="","",②選手情報入力!$Q$6))))</f>
        <v/>
      </c>
      <c r="AC11" t="str">
        <f>IF(E11="","",IF(②選手情報入力!R19="","",0))</f>
        <v/>
      </c>
      <c r="AD11" t="str">
        <f>IF(E11="","",IF(②選手情報入力!R19="","",2))</f>
        <v/>
      </c>
      <c r="AE11" t="str">
        <f>IF(E11="","",IF(②選手情報入力!S19="","",IF(I11=1,種目情報!$J$5,種目情報!$J$7)))</f>
        <v/>
      </c>
      <c r="AF11" t="str">
        <f>IF(E11="","",IF(②選手情報入力!S19="","",IF(I11=1,IF(②選手情報入力!$R$5="","",②選手情報入力!$R$5),IF(②選手情報入力!$R$6="","",②選手情報入力!$R$6))))</f>
        <v/>
      </c>
      <c r="AG11" t="str">
        <f>IF(E11="","",IF(②選手情報入力!S19="","",0))</f>
        <v/>
      </c>
      <c r="AH11" t="str">
        <f>IF(E11="","",IF(②選手情報入力!S19="","",2))</f>
        <v/>
      </c>
    </row>
    <row r="12" spans="1:34">
      <c r="A12" t="str">
        <f>IF(E12="","",I12*1000000+①学校情報入力!$D$3*1000+②選手情報入力!A20)</f>
        <v/>
      </c>
      <c r="B12" t="str">
        <f>IF(E12="","",①学校情報入力!$D$3)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1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2"/>
        <v/>
      </c>
      <c r="M12" t="str">
        <f t="shared" si="0"/>
        <v/>
      </c>
      <c r="O12" t="str">
        <f>IF(E12="","",IF(②選手情報入力!I20="","",IF(I12=1,VLOOKUP(②選手情報入力!I20,種目情報!$A$4:$B$60,2,FALSE),VLOOKUP(②選手情報入力!I20,種目情報!$E$4:$F$60,2,FALSE))))</f>
        <v/>
      </c>
      <c r="P12" t="str">
        <f>IF(E12="","",IF(②選手情報入力!J20="","",②選手情報入力!J20))</f>
        <v/>
      </c>
      <c r="Q12" s="37" t="str">
        <f>IF(E12="","",IF(②選手情報入力!I20="","",0))</f>
        <v/>
      </c>
      <c r="R12" t="str">
        <f>IF(E12="","",IF(②選手情報入力!I20="","",IF(I12=1,VLOOKUP(②選手情報入力!I20,種目情報!$A$4:$C$60,3,FALSE),VLOOKUP(②選手情報入力!I20,種目情報!$E$4:$G$60,3,FALSE))))</f>
        <v/>
      </c>
      <c r="S12" t="str">
        <f>IF(E12="","",IF(②選手情報入力!L20="","",IF(I12=1,VLOOKUP(②選手情報入力!L20,種目情報!$A$4:$B$60,2,FALSE),VLOOKUP(②選手情報入力!L20,種目情報!$E$4:$F$60,2,FALSE))))</f>
        <v/>
      </c>
      <c r="T12" t="str">
        <f>IF(E12="","",IF(②選手情報入力!M20="","",②選手情報入力!M20))</f>
        <v/>
      </c>
      <c r="U12" s="37" t="str">
        <f>IF(E12="","",IF(②選手情報入力!L20="","",0))</f>
        <v/>
      </c>
      <c r="V12" t="str">
        <f>IF(E12="","",IF(②選手情報入力!L20="","",IF(I12=1,VLOOKUP(②選手情報入力!L20,種目情報!$A$4:$C$60,3,FALSE),VLOOKUP(②選手情報入力!L20,種目情報!$E$4:$G$60,3,FALSE))))</f>
        <v/>
      </c>
      <c r="W12" t="str">
        <f>IF(E12="","",IF(②選手情報入力!O20="","",IF(I12=1,VLOOKUP(②選手情報入力!O20,種目情報!$A$4:$B$60,2,FALSE),VLOOKUP(②選手情報入力!O20,種目情報!$E$4:$F$60,2,FALSE))))</f>
        <v/>
      </c>
      <c r="X12" t="str">
        <f>IF(E12="","",IF(②選手情報入力!P20="","",②選手情報入力!P20))</f>
        <v/>
      </c>
      <c r="Y12" s="37" t="str">
        <f>IF(E12="","",IF(②選手情報入力!O20="","",0))</f>
        <v/>
      </c>
      <c r="Z12" t="str">
        <f>IF(E12="","",IF(②選手情報入力!O20="","",IF(I12=1,VLOOKUP(②選手情報入力!O20,種目情報!$A$4:$C$60,3,FALSE),VLOOKUP(②選手情報入力!O20,種目情報!$E$4:$G$60,3,FALSE))))</f>
        <v/>
      </c>
      <c r="AA12" t="str">
        <f>IF(E12="","",IF(②選手情報入力!R20="","",IF(I12=1,種目情報!$J$4,種目情報!$J$6)))</f>
        <v/>
      </c>
      <c r="AB12" t="str">
        <f>IF(E12="","",IF(②選手情報入力!R20="","",IF(I12=1,IF(②選手情報入力!$Q$5="","",②選手情報入力!$Q$5),IF(②選手情報入力!$Q$6="","",②選手情報入力!$Q$6))))</f>
        <v/>
      </c>
      <c r="AC12" t="str">
        <f>IF(E12="","",IF(②選手情報入力!R20="","",0))</f>
        <v/>
      </c>
      <c r="AD12" t="str">
        <f>IF(E12="","",IF(②選手情報入力!R20="","",2))</f>
        <v/>
      </c>
      <c r="AE12" t="str">
        <f>IF(E12="","",IF(②選手情報入力!S20="","",IF(I12=1,種目情報!$J$5,種目情報!$J$7)))</f>
        <v/>
      </c>
      <c r="AF12" t="str">
        <f>IF(E12="","",IF(②選手情報入力!S20="","",IF(I12=1,IF(②選手情報入力!$R$5="","",②選手情報入力!$R$5),IF(②選手情報入力!$R$6="","",②選手情報入力!$R$6))))</f>
        <v/>
      </c>
      <c r="AG12" t="str">
        <f>IF(E12="","",IF(②選手情報入力!S20="","",0))</f>
        <v/>
      </c>
      <c r="AH12" t="str">
        <f>IF(E12="","",IF(②選手情報入力!S20="","",2))</f>
        <v/>
      </c>
    </row>
    <row r="13" spans="1:34">
      <c r="A13" t="str">
        <f>IF(E13="","",I13*1000000+①学校情報入力!$D$3*1000+②選手情報入力!A21)</f>
        <v/>
      </c>
      <c r="B13" t="str">
        <f>IF(E13="","",①学校情報入力!$D$3)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1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2"/>
        <v/>
      </c>
      <c r="M13" t="str">
        <f t="shared" si="0"/>
        <v/>
      </c>
      <c r="O13" t="str">
        <f>IF(E13="","",IF(②選手情報入力!I21="","",IF(I13=1,VLOOKUP(②選手情報入力!I21,種目情報!$A$4:$B$60,2,FALSE),VLOOKUP(②選手情報入力!I21,種目情報!$E$4:$F$60,2,FALSE))))</f>
        <v/>
      </c>
      <c r="P13" t="str">
        <f>IF(E13="","",IF(②選手情報入力!J21="","",②選手情報入力!J21))</f>
        <v/>
      </c>
      <c r="Q13" s="37" t="str">
        <f>IF(E13="","",IF(②選手情報入力!I21="","",0))</f>
        <v/>
      </c>
      <c r="R13" t="str">
        <f>IF(E13="","",IF(②選手情報入力!I21="","",IF(I13=1,VLOOKUP(②選手情報入力!I21,種目情報!$A$4:$C$60,3,FALSE),VLOOKUP(②選手情報入力!I21,種目情報!$E$4:$G$60,3,FALSE))))</f>
        <v/>
      </c>
      <c r="S13" t="str">
        <f>IF(E13="","",IF(②選手情報入力!L21="","",IF(I13=1,VLOOKUP(②選手情報入力!L21,種目情報!$A$4:$B$60,2,FALSE),VLOOKUP(②選手情報入力!L21,種目情報!$E$4:$F$60,2,FALSE))))</f>
        <v/>
      </c>
      <c r="T13" t="str">
        <f>IF(E13="","",IF(②選手情報入力!M21="","",②選手情報入力!M21))</f>
        <v/>
      </c>
      <c r="U13" s="37" t="str">
        <f>IF(E13="","",IF(②選手情報入力!L21="","",0))</f>
        <v/>
      </c>
      <c r="V13" t="str">
        <f>IF(E13="","",IF(②選手情報入力!L21="","",IF(I13=1,VLOOKUP(②選手情報入力!L21,種目情報!$A$4:$C$60,3,FALSE),VLOOKUP(②選手情報入力!L21,種目情報!$E$4:$G$60,3,FALSE))))</f>
        <v/>
      </c>
      <c r="W13" t="str">
        <f>IF(E13="","",IF(②選手情報入力!O21="","",IF(I13=1,VLOOKUP(②選手情報入力!O21,種目情報!$A$4:$B$60,2,FALSE),VLOOKUP(②選手情報入力!O21,種目情報!$E$4:$F$60,2,FALSE))))</f>
        <v/>
      </c>
      <c r="X13" t="str">
        <f>IF(E13="","",IF(②選手情報入力!P21="","",②選手情報入力!P21))</f>
        <v/>
      </c>
      <c r="Y13" s="37" t="str">
        <f>IF(E13="","",IF(②選手情報入力!O21="","",0))</f>
        <v/>
      </c>
      <c r="Z13" t="str">
        <f>IF(E13="","",IF(②選手情報入力!O21="","",IF(I13=1,VLOOKUP(②選手情報入力!O21,種目情報!$A$4:$C$60,3,FALSE),VLOOKUP(②選手情報入力!O21,種目情報!$E$4:$G$60,3,FALSE))))</f>
        <v/>
      </c>
      <c r="AA13" t="str">
        <f>IF(E13="","",IF(②選手情報入力!R21="","",IF(I13=1,種目情報!$J$4,種目情報!$J$6)))</f>
        <v/>
      </c>
      <c r="AB13" t="str">
        <f>IF(E13="","",IF(②選手情報入力!R21="","",IF(I13=1,IF(②選手情報入力!$Q$5="","",②選手情報入力!$Q$5),IF(②選手情報入力!$Q$6="","",②選手情報入力!$Q$6))))</f>
        <v/>
      </c>
      <c r="AC13" t="str">
        <f>IF(E13="","",IF(②選手情報入力!R21="","",0))</f>
        <v/>
      </c>
      <c r="AD13" t="str">
        <f>IF(E13="","",IF(②選手情報入力!R21="","",2))</f>
        <v/>
      </c>
      <c r="AE13" t="str">
        <f>IF(E13="","",IF(②選手情報入力!S21="","",IF(I13=1,種目情報!$J$5,種目情報!$J$7)))</f>
        <v/>
      </c>
      <c r="AF13" t="str">
        <f>IF(E13="","",IF(②選手情報入力!S21="","",IF(I13=1,IF(②選手情報入力!$R$5="","",②選手情報入力!$R$5),IF(②選手情報入力!$R$6="","",②選手情報入力!$R$6))))</f>
        <v/>
      </c>
      <c r="AG13" t="str">
        <f>IF(E13="","",IF(②選手情報入力!S21="","",0))</f>
        <v/>
      </c>
      <c r="AH13" t="str">
        <f>IF(E13="","",IF(②選手情報入力!S21="","",2))</f>
        <v/>
      </c>
    </row>
    <row r="14" spans="1:34">
      <c r="A14" t="str">
        <f>IF(E14="","",I14*1000000+①学校情報入力!$D$3*1000+②選手情報入力!A22)</f>
        <v/>
      </c>
      <c r="B14" t="str">
        <f>IF(E14="","",①学校情報入力!$D$3)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1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2"/>
        <v/>
      </c>
      <c r="M14" t="str">
        <f t="shared" si="0"/>
        <v/>
      </c>
      <c r="O14" t="str">
        <f>IF(E14="","",IF(②選手情報入力!I22="","",IF(I14=1,VLOOKUP(②選手情報入力!I22,種目情報!$A$4:$B$60,2,FALSE),VLOOKUP(②選手情報入力!I22,種目情報!$E$4:$F$60,2,FALSE))))</f>
        <v/>
      </c>
      <c r="P14" t="str">
        <f>IF(E14="","",IF(②選手情報入力!J22="","",②選手情報入力!J22))</f>
        <v/>
      </c>
      <c r="Q14" s="37" t="str">
        <f>IF(E14="","",IF(②選手情報入力!I22="","",0))</f>
        <v/>
      </c>
      <c r="R14" t="str">
        <f>IF(E14="","",IF(②選手情報入力!I22="","",IF(I14=1,VLOOKUP(②選手情報入力!I22,種目情報!$A$4:$C$60,3,FALSE),VLOOKUP(②選手情報入力!I22,種目情報!$E$4:$G$60,3,FALSE))))</f>
        <v/>
      </c>
      <c r="S14" t="str">
        <f>IF(E14="","",IF(②選手情報入力!L22="","",IF(I14=1,VLOOKUP(②選手情報入力!L22,種目情報!$A$4:$B$60,2,FALSE),VLOOKUP(②選手情報入力!L22,種目情報!$E$4:$F$60,2,FALSE))))</f>
        <v/>
      </c>
      <c r="T14" t="str">
        <f>IF(E14="","",IF(②選手情報入力!M22="","",②選手情報入力!M22))</f>
        <v/>
      </c>
      <c r="U14" s="37" t="str">
        <f>IF(E14="","",IF(②選手情報入力!L22="","",0))</f>
        <v/>
      </c>
      <c r="V14" t="str">
        <f>IF(E14="","",IF(②選手情報入力!L22="","",IF(I14=1,VLOOKUP(②選手情報入力!L22,種目情報!$A$4:$C$60,3,FALSE),VLOOKUP(②選手情報入力!L22,種目情報!$E$4:$G$60,3,FALSE))))</f>
        <v/>
      </c>
      <c r="W14" t="str">
        <f>IF(E14="","",IF(②選手情報入力!O22="","",IF(I14=1,VLOOKUP(②選手情報入力!O22,種目情報!$A$4:$B$60,2,FALSE),VLOOKUP(②選手情報入力!O22,種目情報!$E$4:$F$60,2,FALSE))))</f>
        <v/>
      </c>
      <c r="X14" t="str">
        <f>IF(E14="","",IF(②選手情報入力!P22="","",②選手情報入力!P22))</f>
        <v/>
      </c>
      <c r="Y14" s="37" t="str">
        <f>IF(E14="","",IF(②選手情報入力!O22="","",0))</f>
        <v/>
      </c>
      <c r="Z14" t="str">
        <f>IF(E14="","",IF(②選手情報入力!O22="","",IF(I14=1,VLOOKUP(②選手情報入力!O22,種目情報!$A$4:$C$60,3,FALSE),VLOOKUP(②選手情報入力!O22,種目情報!$E$4:$G$60,3,FALSE))))</f>
        <v/>
      </c>
      <c r="AA14" t="str">
        <f>IF(E14="","",IF(②選手情報入力!R22="","",IF(I14=1,種目情報!$J$4,種目情報!$J$6)))</f>
        <v/>
      </c>
      <c r="AB14" t="str">
        <f>IF(E14="","",IF(②選手情報入力!R22="","",IF(I14=1,IF(②選手情報入力!$Q$5="","",②選手情報入力!$Q$5),IF(②選手情報入力!$Q$6="","",②選手情報入力!$Q$6))))</f>
        <v/>
      </c>
      <c r="AC14" t="str">
        <f>IF(E14="","",IF(②選手情報入力!R22="","",0))</f>
        <v/>
      </c>
      <c r="AD14" t="str">
        <f>IF(E14="","",IF(②選手情報入力!R22="","",2))</f>
        <v/>
      </c>
      <c r="AE14" t="str">
        <f>IF(E14="","",IF(②選手情報入力!S22="","",IF(I14=1,種目情報!$J$5,種目情報!$J$7)))</f>
        <v/>
      </c>
      <c r="AF14" t="str">
        <f>IF(E14="","",IF(②選手情報入力!S22="","",IF(I14=1,IF(②選手情報入力!$R$5="","",②選手情報入力!$R$5),IF(②選手情報入力!$R$6="","",②選手情報入力!$R$6))))</f>
        <v/>
      </c>
      <c r="AG14" t="str">
        <f>IF(E14="","",IF(②選手情報入力!S22="","",0))</f>
        <v/>
      </c>
      <c r="AH14" t="str">
        <f>IF(E14="","",IF(②選手情報入力!S22="","",2))</f>
        <v/>
      </c>
    </row>
    <row r="15" spans="1:34">
      <c r="A15" t="str">
        <f>IF(E15="","",I15*1000000+①学校情報入力!$D$3*1000+②選手情報入力!A23)</f>
        <v/>
      </c>
      <c r="B15" t="str">
        <f>IF(E15="","",①学校情報入力!$D$3)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1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2"/>
        <v/>
      </c>
      <c r="M15" t="str">
        <f t="shared" si="0"/>
        <v/>
      </c>
      <c r="O15" t="str">
        <f>IF(E15="","",IF(②選手情報入力!I23="","",IF(I15=1,VLOOKUP(②選手情報入力!I23,種目情報!$A$4:$B$60,2,FALSE),VLOOKUP(②選手情報入力!I23,種目情報!$E$4:$F$60,2,FALSE))))</f>
        <v/>
      </c>
      <c r="P15" t="str">
        <f>IF(E15="","",IF(②選手情報入力!J23="","",②選手情報入力!J23))</f>
        <v/>
      </c>
      <c r="Q15" s="37" t="str">
        <f>IF(E15="","",IF(②選手情報入力!I23="","",0))</f>
        <v/>
      </c>
      <c r="R15" t="str">
        <f>IF(E15="","",IF(②選手情報入力!I23="","",IF(I15=1,VLOOKUP(②選手情報入力!I23,種目情報!$A$4:$C$60,3,FALSE),VLOOKUP(②選手情報入力!I23,種目情報!$E$4:$G$60,3,FALSE))))</f>
        <v/>
      </c>
      <c r="S15" t="str">
        <f>IF(E15="","",IF(②選手情報入力!L23="","",IF(I15=1,VLOOKUP(②選手情報入力!L23,種目情報!$A$4:$B$60,2,FALSE),VLOOKUP(②選手情報入力!L23,種目情報!$E$4:$F$60,2,FALSE))))</f>
        <v/>
      </c>
      <c r="T15" t="str">
        <f>IF(E15="","",IF(②選手情報入力!M23="","",②選手情報入力!M23))</f>
        <v/>
      </c>
      <c r="U15" s="37" t="str">
        <f>IF(E15="","",IF(②選手情報入力!L23="","",0))</f>
        <v/>
      </c>
      <c r="V15" t="str">
        <f>IF(E15="","",IF(②選手情報入力!L23="","",IF(I15=1,VLOOKUP(②選手情報入力!L23,種目情報!$A$4:$C$60,3,FALSE),VLOOKUP(②選手情報入力!L23,種目情報!$E$4:$G$60,3,FALSE))))</f>
        <v/>
      </c>
      <c r="W15" t="str">
        <f>IF(E15="","",IF(②選手情報入力!O23="","",IF(I15=1,VLOOKUP(②選手情報入力!O23,種目情報!$A$4:$B$60,2,FALSE),VLOOKUP(②選手情報入力!O23,種目情報!$E$4:$F$60,2,FALSE))))</f>
        <v/>
      </c>
      <c r="X15" t="str">
        <f>IF(E15="","",IF(②選手情報入力!P23="","",②選手情報入力!P23))</f>
        <v/>
      </c>
      <c r="Y15" s="37" t="str">
        <f>IF(E15="","",IF(②選手情報入力!O23="","",0))</f>
        <v/>
      </c>
      <c r="Z15" t="str">
        <f>IF(E15="","",IF(②選手情報入力!O23="","",IF(I15=1,VLOOKUP(②選手情報入力!O23,種目情報!$A$4:$C$60,3,FALSE),VLOOKUP(②選手情報入力!O23,種目情報!$E$4:$G$60,3,FALSE))))</f>
        <v/>
      </c>
      <c r="AA15" t="str">
        <f>IF(E15="","",IF(②選手情報入力!R23="","",IF(I15=1,種目情報!$J$4,種目情報!$J$6)))</f>
        <v/>
      </c>
      <c r="AB15" t="str">
        <f>IF(E15="","",IF(②選手情報入力!R23="","",IF(I15=1,IF(②選手情報入力!$Q$5="","",②選手情報入力!$Q$5),IF(②選手情報入力!$Q$6="","",②選手情報入力!$Q$6))))</f>
        <v/>
      </c>
      <c r="AC15" t="str">
        <f>IF(E15="","",IF(②選手情報入力!R23="","",0))</f>
        <v/>
      </c>
      <c r="AD15" t="str">
        <f>IF(E15="","",IF(②選手情報入力!R23="","",2))</f>
        <v/>
      </c>
      <c r="AE15" t="str">
        <f>IF(E15="","",IF(②選手情報入力!S23="","",IF(I15=1,種目情報!$J$5,種目情報!$J$7)))</f>
        <v/>
      </c>
      <c r="AF15" t="str">
        <f>IF(E15="","",IF(②選手情報入力!S23="","",IF(I15=1,IF(②選手情報入力!$R$5="","",②選手情報入力!$R$5),IF(②選手情報入力!$R$6="","",②選手情報入力!$R$6))))</f>
        <v/>
      </c>
      <c r="AG15" t="str">
        <f>IF(E15="","",IF(②選手情報入力!S23="","",0))</f>
        <v/>
      </c>
      <c r="AH15" t="str">
        <f>IF(E15="","",IF(②選手情報入力!S23="","",2))</f>
        <v/>
      </c>
    </row>
    <row r="16" spans="1:34">
      <c r="A16" t="str">
        <f>IF(E16="","",I16*1000000+①学校情報入力!$D$3*1000+②選手情報入力!A24)</f>
        <v/>
      </c>
      <c r="B16" t="str">
        <f>IF(E16="","",①学校情報入力!$D$3)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1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2"/>
        <v/>
      </c>
      <c r="M16" t="str">
        <f t="shared" si="0"/>
        <v/>
      </c>
      <c r="O16" t="str">
        <f>IF(E16="","",IF(②選手情報入力!I24="","",IF(I16=1,VLOOKUP(②選手情報入力!I24,種目情報!$A$4:$B$60,2,FALSE),VLOOKUP(②選手情報入力!I24,種目情報!$E$4:$F$60,2,FALSE))))</f>
        <v/>
      </c>
      <c r="P16" t="str">
        <f>IF(E16="","",IF(②選手情報入力!J24="","",②選手情報入力!J24))</f>
        <v/>
      </c>
      <c r="Q16" s="37" t="str">
        <f>IF(E16="","",IF(②選手情報入力!I24="","",0))</f>
        <v/>
      </c>
      <c r="R16" t="str">
        <f>IF(E16="","",IF(②選手情報入力!I24="","",IF(I16=1,VLOOKUP(②選手情報入力!I24,種目情報!$A$4:$C$60,3,FALSE),VLOOKUP(②選手情報入力!I24,種目情報!$E$4:$G$60,3,FALSE))))</f>
        <v/>
      </c>
      <c r="S16" t="str">
        <f>IF(E16="","",IF(②選手情報入力!L24="","",IF(I16=1,VLOOKUP(②選手情報入力!L24,種目情報!$A$4:$B$60,2,FALSE),VLOOKUP(②選手情報入力!L24,種目情報!$E$4:$F$60,2,FALSE))))</f>
        <v/>
      </c>
      <c r="T16" t="str">
        <f>IF(E16="","",IF(②選手情報入力!M24="","",②選手情報入力!M24))</f>
        <v/>
      </c>
      <c r="U16" s="37" t="str">
        <f>IF(E16="","",IF(②選手情報入力!L24="","",0))</f>
        <v/>
      </c>
      <c r="V16" t="str">
        <f>IF(E16="","",IF(②選手情報入力!L24="","",IF(I16=1,VLOOKUP(②選手情報入力!L24,種目情報!$A$4:$C$60,3,FALSE),VLOOKUP(②選手情報入力!L24,種目情報!$E$4:$G$60,3,FALSE))))</f>
        <v/>
      </c>
      <c r="W16" t="str">
        <f>IF(E16="","",IF(②選手情報入力!O24="","",IF(I16=1,VLOOKUP(②選手情報入力!O24,種目情報!$A$4:$B$60,2,FALSE),VLOOKUP(②選手情報入力!O24,種目情報!$E$4:$F$60,2,FALSE))))</f>
        <v/>
      </c>
      <c r="X16" t="str">
        <f>IF(E16="","",IF(②選手情報入力!P24="","",②選手情報入力!P24))</f>
        <v/>
      </c>
      <c r="Y16" s="37" t="str">
        <f>IF(E16="","",IF(②選手情報入力!O24="","",0))</f>
        <v/>
      </c>
      <c r="Z16" t="str">
        <f>IF(E16="","",IF(②選手情報入力!O24="","",IF(I16=1,VLOOKUP(②選手情報入力!O24,種目情報!$A$4:$C$60,3,FALSE),VLOOKUP(②選手情報入力!O24,種目情報!$E$4:$G$60,3,FALSE))))</f>
        <v/>
      </c>
      <c r="AA16" t="str">
        <f>IF(E16="","",IF(②選手情報入力!R24="","",IF(I16=1,種目情報!$J$4,種目情報!$J$6)))</f>
        <v/>
      </c>
      <c r="AB16" t="str">
        <f>IF(E16="","",IF(②選手情報入力!R24="","",IF(I16=1,IF(②選手情報入力!$Q$5="","",②選手情報入力!$Q$5),IF(②選手情報入力!$Q$6="","",②選手情報入力!$Q$6))))</f>
        <v/>
      </c>
      <c r="AC16" t="str">
        <f>IF(E16="","",IF(②選手情報入力!R24="","",0))</f>
        <v/>
      </c>
      <c r="AD16" t="str">
        <f>IF(E16="","",IF(②選手情報入力!R24="","",2))</f>
        <v/>
      </c>
      <c r="AE16" t="str">
        <f>IF(E16="","",IF(②選手情報入力!S24="","",IF(I16=1,種目情報!$J$5,種目情報!$J$7)))</f>
        <v/>
      </c>
      <c r="AF16" t="str">
        <f>IF(E16="","",IF(②選手情報入力!S24="","",IF(I16=1,IF(②選手情報入力!$R$5="","",②選手情報入力!$R$5),IF(②選手情報入力!$R$6="","",②選手情報入力!$R$6))))</f>
        <v/>
      </c>
      <c r="AG16" t="str">
        <f>IF(E16="","",IF(②選手情報入力!S24="","",0))</f>
        <v/>
      </c>
      <c r="AH16" t="str">
        <f>IF(E16="","",IF(②選手情報入力!S24="","",2))</f>
        <v/>
      </c>
    </row>
    <row r="17" spans="1:34">
      <c r="A17" t="str">
        <f>IF(E17="","",I17*1000000+①学校情報入力!$D$3*1000+②選手情報入力!A25)</f>
        <v/>
      </c>
      <c r="B17" t="str">
        <f>IF(E17="","",①学校情報入力!$D$3)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1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2"/>
        <v/>
      </c>
      <c r="M17" t="str">
        <f t="shared" si="0"/>
        <v/>
      </c>
      <c r="O17" t="str">
        <f>IF(E17="","",IF(②選手情報入力!I25="","",IF(I17=1,VLOOKUP(②選手情報入力!I25,種目情報!$A$4:$B$60,2,FALSE),VLOOKUP(②選手情報入力!I25,種目情報!$E$4:$F$60,2,FALSE))))</f>
        <v/>
      </c>
      <c r="P17" t="str">
        <f>IF(E17="","",IF(②選手情報入力!J25="","",②選手情報入力!J25))</f>
        <v/>
      </c>
      <c r="Q17" s="37" t="str">
        <f>IF(E17="","",IF(②選手情報入力!I25="","",0))</f>
        <v/>
      </c>
      <c r="R17" t="str">
        <f>IF(E17="","",IF(②選手情報入力!I25="","",IF(I17=1,VLOOKUP(②選手情報入力!I25,種目情報!$A$4:$C$60,3,FALSE),VLOOKUP(②選手情報入力!I25,種目情報!$E$4:$G$60,3,FALSE))))</f>
        <v/>
      </c>
      <c r="S17" t="str">
        <f>IF(E17="","",IF(②選手情報入力!L25="","",IF(I17=1,VLOOKUP(②選手情報入力!L25,種目情報!$A$4:$B$60,2,FALSE),VLOOKUP(②選手情報入力!L25,種目情報!$E$4:$F$60,2,FALSE))))</f>
        <v/>
      </c>
      <c r="T17" t="str">
        <f>IF(E17="","",IF(②選手情報入力!M25="","",②選手情報入力!M25))</f>
        <v/>
      </c>
      <c r="U17" s="37" t="str">
        <f>IF(E17="","",IF(②選手情報入力!L25="","",0))</f>
        <v/>
      </c>
      <c r="V17" t="str">
        <f>IF(E17="","",IF(②選手情報入力!L25="","",IF(I17=1,VLOOKUP(②選手情報入力!L25,種目情報!$A$4:$C$60,3,FALSE),VLOOKUP(②選手情報入力!L25,種目情報!$E$4:$G$60,3,FALSE))))</f>
        <v/>
      </c>
      <c r="W17" t="str">
        <f>IF(E17="","",IF(②選手情報入力!O25="","",IF(I17=1,VLOOKUP(②選手情報入力!O25,種目情報!$A$4:$B$60,2,FALSE),VLOOKUP(②選手情報入力!O25,種目情報!$E$4:$F$60,2,FALSE))))</f>
        <v/>
      </c>
      <c r="X17" t="str">
        <f>IF(E17="","",IF(②選手情報入力!P25="","",②選手情報入力!P25))</f>
        <v/>
      </c>
      <c r="Y17" s="37" t="str">
        <f>IF(E17="","",IF(②選手情報入力!O25="","",0))</f>
        <v/>
      </c>
      <c r="Z17" t="str">
        <f>IF(E17="","",IF(②選手情報入力!O25="","",IF(I17=1,VLOOKUP(②選手情報入力!O25,種目情報!$A$4:$C$60,3,FALSE),VLOOKUP(②選手情報入力!O25,種目情報!$E$4:$G$60,3,FALSE))))</f>
        <v/>
      </c>
      <c r="AA17" t="str">
        <f>IF(E17="","",IF(②選手情報入力!R25="","",IF(I17=1,種目情報!$J$4,種目情報!$J$6)))</f>
        <v/>
      </c>
      <c r="AB17" t="str">
        <f>IF(E17="","",IF(②選手情報入力!R25="","",IF(I17=1,IF(②選手情報入力!$Q$5="","",②選手情報入力!$Q$5),IF(②選手情報入力!$Q$6="","",②選手情報入力!$Q$6))))</f>
        <v/>
      </c>
      <c r="AC17" t="str">
        <f>IF(E17="","",IF(②選手情報入力!R25="","",0))</f>
        <v/>
      </c>
      <c r="AD17" t="str">
        <f>IF(E17="","",IF(②選手情報入力!R25="","",2))</f>
        <v/>
      </c>
      <c r="AE17" t="str">
        <f>IF(E17="","",IF(②選手情報入力!S25="","",IF(I17=1,種目情報!$J$5,種目情報!$J$7)))</f>
        <v/>
      </c>
      <c r="AF17" t="str">
        <f>IF(E17="","",IF(②選手情報入力!S25="","",IF(I17=1,IF(②選手情報入力!$R$5="","",②選手情報入力!$R$5),IF(②選手情報入力!$R$6="","",②選手情報入力!$R$6))))</f>
        <v/>
      </c>
      <c r="AG17" t="str">
        <f>IF(E17="","",IF(②選手情報入力!S25="","",0))</f>
        <v/>
      </c>
      <c r="AH17" t="str">
        <f>IF(E17="","",IF(②選手情報入力!S25="","",2))</f>
        <v/>
      </c>
    </row>
    <row r="18" spans="1:34">
      <c r="A18" t="str">
        <f>IF(E18="","",I18*1000000+①学校情報入力!$D$3*1000+②選手情報入力!A26)</f>
        <v/>
      </c>
      <c r="B18" t="str">
        <f>IF(E18="","",①学校情報入力!$D$3)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1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2"/>
        <v/>
      </c>
      <c r="M18" t="str">
        <f t="shared" si="0"/>
        <v/>
      </c>
      <c r="O18" t="str">
        <f>IF(E18="","",IF(②選手情報入力!I26="","",IF(I18=1,VLOOKUP(②選手情報入力!I26,種目情報!$A$4:$B$60,2,FALSE),VLOOKUP(②選手情報入力!I26,種目情報!$E$4:$F$60,2,FALSE))))</f>
        <v/>
      </c>
      <c r="P18" t="str">
        <f>IF(E18="","",IF(②選手情報入力!J26="","",②選手情報入力!J26))</f>
        <v/>
      </c>
      <c r="Q18" s="37" t="str">
        <f>IF(E18="","",IF(②選手情報入力!I26="","",0))</f>
        <v/>
      </c>
      <c r="R18" t="str">
        <f>IF(E18="","",IF(②選手情報入力!I26="","",IF(I18=1,VLOOKUP(②選手情報入力!I26,種目情報!$A$4:$C$60,3,FALSE),VLOOKUP(②選手情報入力!I26,種目情報!$E$4:$G$60,3,FALSE))))</f>
        <v/>
      </c>
      <c r="S18" t="str">
        <f>IF(E18="","",IF(②選手情報入力!L26="","",IF(I18=1,VLOOKUP(②選手情報入力!L26,種目情報!$A$4:$B$60,2,FALSE),VLOOKUP(②選手情報入力!L26,種目情報!$E$4:$F$60,2,FALSE))))</f>
        <v/>
      </c>
      <c r="T18" t="str">
        <f>IF(E18="","",IF(②選手情報入力!M26="","",②選手情報入力!M26))</f>
        <v/>
      </c>
      <c r="U18" s="37" t="str">
        <f>IF(E18="","",IF(②選手情報入力!L26="","",0))</f>
        <v/>
      </c>
      <c r="V18" t="str">
        <f>IF(E18="","",IF(②選手情報入力!L26="","",IF(I18=1,VLOOKUP(②選手情報入力!L26,種目情報!$A$4:$C$60,3,FALSE),VLOOKUP(②選手情報入力!L26,種目情報!$E$4:$G$60,3,FALSE))))</f>
        <v/>
      </c>
      <c r="W18" t="str">
        <f>IF(E18="","",IF(②選手情報入力!O26="","",IF(I18=1,VLOOKUP(②選手情報入力!O26,種目情報!$A$4:$B$60,2,FALSE),VLOOKUP(②選手情報入力!O26,種目情報!$E$4:$F$60,2,FALSE))))</f>
        <v/>
      </c>
      <c r="X18" t="str">
        <f>IF(E18="","",IF(②選手情報入力!P26="","",②選手情報入力!P26))</f>
        <v/>
      </c>
      <c r="Y18" s="37" t="str">
        <f>IF(E18="","",IF(②選手情報入力!O26="","",0))</f>
        <v/>
      </c>
      <c r="Z18" t="str">
        <f>IF(E18="","",IF(②選手情報入力!O26="","",IF(I18=1,VLOOKUP(②選手情報入力!O26,種目情報!$A$4:$C$60,3,FALSE),VLOOKUP(②選手情報入力!O26,種目情報!$E$4:$G$60,3,FALSE))))</f>
        <v/>
      </c>
      <c r="AA18" t="str">
        <f>IF(E18="","",IF(②選手情報入力!R26="","",IF(I18=1,種目情報!$J$4,種目情報!$J$6)))</f>
        <v/>
      </c>
      <c r="AB18" t="str">
        <f>IF(E18="","",IF(②選手情報入力!R26="","",IF(I18=1,IF(②選手情報入力!$Q$5="","",②選手情報入力!$Q$5),IF(②選手情報入力!$Q$6="","",②選手情報入力!$Q$6))))</f>
        <v/>
      </c>
      <c r="AC18" t="str">
        <f>IF(E18="","",IF(②選手情報入力!R26="","",0))</f>
        <v/>
      </c>
      <c r="AD18" t="str">
        <f>IF(E18="","",IF(②選手情報入力!R26="","",2))</f>
        <v/>
      </c>
      <c r="AE18" t="str">
        <f>IF(E18="","",IF(②選手情報入力!S26="","",IF(I18=1,種目情報!$J$5,種目情報!$J$7)))</f>
        <v/>
      </c>
      <c r="AF18" t="str">
        <f>IF(E18="","",IF(②選手情報入力!S26="","",IF(I18=1,IF(②選手情報入力!$R$5="","",②選手情報入力!$R$5),IF(②選手情報入力!$R$6="","",②選手情報入力!$R$6))))</f>
        <v/>
      </c>
      <c r="AG18" t="str">
        <f>IF(E18="","",IF(②選手情報入力!S26="","",0))</f>
        <v/>
      </c>
      <c r="AH18" t="str">
        <f>IF(E18="","",IF(②選手情報入力!S26="","",2))</f>
        <v/>
      </c>
    </row>
    <row r="19" spans="1:34">
      <c r="A19" t="str">
        <f>IF(E19="","",I19*1000000+①学校情報入力!$D$3*1000+②選手情報入力!A27)</f>
        <v/>
      </c>
      <c r="B19" t="str">
        <f>IF(E19="","",①学校情報入力!$D$3)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1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2"/>
        <v/>
      </c>
      <c r="M19" t="str">
        <f t="shared" si="0"/>
        <v/>
      </c>
      <c r="O19" t="str">
        <f>IF(E19="","",IF(②選手情報入力!I27="","",IF(I19=1,VLOOKUP(②選手情報入力!I27,種目情報!$A$4:$B$60,2,FALSE),VLOOKUP(②選手情報入力!I27,種目情報!$E$4:$F$60,2,FALSE))))</f>
        <v/>
      </c>
      <c r="P19" t="str">
        <f>IF(E19="","",IF(②選手情報入力!J27="","",②選手情報入力!J27))</f>
        <v/>
      </c>
      <c r="Q19" s="37" t="str">
        <f>IF(E19="","",IF(②選手情報入力!I27="","",0))</f>
        <v/>
      </c>
      <c r="R19" t="str">
        <f>IF(E19="","",IF(②選手情報入力!I27="","",IF(I19=1,VLOOKUP(②選手情報入力!I27,種目情報!$A$4:$C$60,3,FALSE),VLOOKUP(②選手情報入力!I27,種目情報!$E$4:$G$60,3,FALSE))))</f>
        <v/>
      </c>
      <c r="S19" t="str">
        <f>IF(E19="","",IF(②選手情報入力!L27="","",IF(I19=1,VLOOKUP(②選手情報入力!L27,種目情報!$A$4:$B$60,2,FALSE),VLOOKUP(②選手情報入力!L27,種目情報!$E$4:$F$60,2,FALSE))))</f>
        <v/>
      </c>
      <c r="T19" t="str">
        <f>IF(E19="","",IF(②選手情報入力!M27="","",②選手情報入力!M27))</f>
        <v/>
      </c>
      <c r="U19" s="37" t="str">
        <f>IF(E19="","",IF(②選手情報入力!L27="","",0))</f>
        <v/>
      </c>
      <c r="V19" t="str">
        <f>IF(E19="","",IF(②選手情報入力!L27="","",IF(I19=1,VLOOKUP(②選手情報入力!L27,種目情報!$A$4:$C$60,3,FALSE),VLOOKUP(②選手情報入力!L27,種目情報!$E$4:$G$60,3,FALSE))))</f>
        <v/>
      </c>
      <c r="W19" t="str">
        <f>IF(E19="","",IF(②選手情報入力!O27="","",IF(I19=1,VLOOKUP(②選手情報入力!O27,種目情報!$A$4:$B$60,2,FALSE),VLOOKUP(②選手情報入力!O27,種目情報!$E$4:$F$60,2,FALSE))))</f>
        <v/>
      </c>
      <c r="X19" t="str">
        <f>IF(E19="","",IF(②選手情報入力!P27="","",②選手情報入力!P27))</f>
        <v/>
      </c>
      <c r="Y19" s="37" t="str">
        <f>IF(E19="","",IF(②選手情報入力!O27="","",0))</f>
        <v/>
      </c>
      <c r="Z19" t="str">
        <f>IF(E19="","",IF(②選手情報入力!O27="","",IF(I19=1,VLOOKUP(②選手情報入力!O27,種目情報!$A$4:$C$60,3,FALSE),VLOOKUP(②選手情報入力!O27,種目情報!$E$4:$G$60,3,FALSE))))</f>
        <v/>
      </c>
      <c r="AA19" t="str">
        <f>IF(E19="","",IF(②選手情報入力!R27="","",IF(I19=1,種目情報!$J$4,種目情報!$J$6)))</f>
        <v/>
      </c>
      <c r="AB19" t="str">
        <f>IF(E19="","",IF(②選手情報入力!R27="","",IF(I19=1,IF(②選手情報入力!$Q$5="","",②選手情報入力!$Q$5),IF(②選手情報入力!$Q$6="","",②選手情報入力!$Q$6))))</f>
        <v/>
      </c>
      <c r="AC19" t="str">
        <f>IF(E19="","",IF(②選手情報入力!R27="","",0))</f>
        <v/>
      </c>
      <c r="AD19" t="str">
        <f>IF(E19="","",IF(②選手情報入力!R27="","",2))</f>
        <v/>
      </c>
      <c r="AE19" t="str">
        <f>IF(E19="","",IF(②選手情報入力!S27="","",IF(I19=1,種目情報!$J$5,種目情報!$J$7)))</f>
        <v/>
      </c>
      <c r="AF19" t="str">
        <f>IF(E19="","",IF(②選手情報入力!S27="","",IF(I19=1,IF(②選手情報入力!$R$5="","",②選手情報入力!$R$5),IF(②選手情報入力!$R$6="","",②選手情報入力!$R$6))))</f>
        <v/>
      </c>
      <c r="AG19" t="str">
        <f>IF(E19="","",IF(②選手情報入力!S27="","",0))</f>
        <v/>
      </c>
      <c r="AH19" t="str">
        <f>IF(E19="","",IF(②選手情報入力!S27="","",2))</f>
        <v/>
      </c>
    </row>
    <row r="20" spans="1:34">
      <c r="A20" t="str">
        <f>IF(E20="","",I20*1000000+①学校情報入力!$D$3*1000+②選手情報入力!A28)</f>
        <v/>
      </c>
      <c r="B20" t="str">
        <f>IF(E20="","",①学校情報入力!$D$3)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1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2"/>
        <v/>
      </c>
      <c r="M20" t="str">
        <f t="shared" si="0"/>
        <v/>
      </c>
      <c r="O20" t="str">
        <f>IF(E20="","",IF(②選手情報入力!I28="","",IF(I20=1,VLOOKUP(②選手情報入力!I28,種目情報!$A$4:$B$60,2,FALSE),VLOOKUP(②選手情報入力!I28,種目情報!$E$4:$F$60,2,FALSE))))</f>
        <v/>
      </c>
      <c r="P20" t="str">
        <f>IF(E20="","",IF(②選手情報入力!J28="","",②選手情報入力!J28))</f>
        <v/>
      </c>
      <c r="Q20" s="37" t="str">
        <f>IF(E20="","",IF(②選手情報入力!I28="","",0))</f>
        <v/>
      </c>
      <c r="R20" t="str">
        <f>IF(E20="","",IF(②選手情報入力!I28="","",IF(I20=1,VLOOKUP(②選手情報入力!I28,種目情報!$A$4:$C$60,3,FALSE),VLOOKUP(②選手情報入力!I28,種目情報!$E$4:$G$60,3,FALSE))))</f>
        <v/>
      </c>
      <c r="S20" t="str">
        <f>IF(E20="","",IF(②選手情報入力!L28="","",IF(I20=1,VLOOKUP(②選手情報入力!L28,種目情報!$A$4:$B$60,2,FALSE),VLOOKUP(②選手情報入力!L28,種目情報!$E$4:$F$60,2,FALSE))))</f>
        <v/>
      </c>
      <c r="T20" t="str">
        <f>IF(E20="","",IF(②選手情報入力!M28="","",②選手情報入力!M28))</f>
        <v/>
      </c>
      <c r="U20" s="37" t="str">
        <f>IF(E20="","",IF(②選手情報入力!L28="","",0))</f>
        <v/>
      </c>
      <c r="V20" t="str">
        <f>IF(E20="","",IF(②選手情報入力!L28="","",IF(I20=1,VLOOKUP(②選手情報入力!L28,種目情報!$A$4:$C$60,3,FALSE),VLOOKUP(②選手情報入力!L28,種目情報!$E$4:$G$60,3,FALSE))))</f>
        <v/>
      </c>
      <c r="W20" t="str">
        <f>IF(E20="","",IF(②選手情報入力!O28="","",IF(I20=1,VLOOKUP(②選手情報入力!O28,種目情報!$A$4:$B$60,2,FALSE),VLOOKUP(②選手情報入力!O28,種目情報!$E$4:$F$60,2,FALSE))))</f>
        <v/>
      </c>
      <c r="X20" t="str">
        <f>IF(E20="","",IF(②選手情報入力!P28="","",②選手情報入力!P28))</f>
        <v/>
      </c>
      <c r="Y20" s="37" t="str">
        <f>IF(E20="","",IF(②選手情報入力!O28="","",0))</f>
        <v/>
      </c>
      <c r="Z20" t="str">
        <f>IF(E20="","",IF(②選手情報入力!O28="","",IF(I20=1,VLOOKUP(②選手情報入力!O28,種目情報!$A$4:$C$60,3,FALSE),VLOOKUP(②選手情報入力!O28,種目情報!$E$4:$G$60,3,FALSE))))</f>
        <v/>
      </c>
      <c r="AA20" t="str">
        <f>IF(E20="","",IF(②選手情報入力!R28="","",IF(I20=1,種目情報!$J$4,種目情報!$J$6)))</f>
        <v/>
      </c>
      <c r="AB20" t="str">
        <f>IF(E20="","",IF(②選手情報入力!R28="","",IF(I20=1,IF(②選手情報入力!$Q$5="","",②選手情報入力!$Q$5),IF(②選手情報入力!$Q$6="","",②選手情報入力!$Q$6))))</f>
        <v/>
      </c>
      <c r="AC20" t="str">
        <f>IF(E20="","",IF(②選手情報入力!R28="","",0))</f>
        <v/>
      </c>
      <c r="AD20" t="str">
        <f>IF(E20="","",IF(②選手情報入力!R28="","",2))</f>
        <v/>
      </c>
      <c r="AE20" t="str">
        <f>IF(E20="","",IF(②選手情報入力!S28="","",IF(I20=1,種目情報!$J$5,種目情報!$J$7)))</f>
        <v/>
      </c>
      <c r="AF20" t="str">
        <f>IF(E20="","",IF(②選手情報入力!S28="","",IF(I20=1,IF(②選手情報入力!$R$5="","",②選手情報入力!$R$5),IF(②選手情報入力!$R$6="","",②選手情報入力!$R$6))))</f>
        <v/>
      </c>
      <c r="AG20" t="str">
        <f>IF(E20="","",IF(②選手情報入力!S28="","",0))</f>
        <v/>
      </c>
      <c r="AH20" t="str">
        <f>IF(E20="","",IF(②選手情報入力!S28="","",2))</f>
        <v/>
      </c>
    </row>
    <row r="21" spans="1:34">
      <c r="A21" t="str">
        <f>IF(E21="","",I21*1000000+①学校情報入力!$D$3*1000+②選手情報入力!A29)</f>
        <v/>
      </c>
      <c r="B21" t="str">
        <f>IF(E21="","",①学校情報入力!$D$3)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1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2"/>
        <v/>
      </c>
      <c r="M21" t="str">
        <f t="shared" si="0"/>
        <v/>
      </c>
      <c r="O21" t="str">
        <f>IF(E21="","",IF(②選手情報入力!I29="","",IF(I21=1,VLOOKUP(②選手情報入力!I29,種目情報!$A$4:$B$60,2,FALSE),VLOOKUP(②選手情報入力!I29,種目情報!$E$4:$F$60,2,FALSE))))</f>
        <v/>
      </c>
      <c r="P21" t="str">
        <f>IF(E21="","",IF(②選手情報入力!J29="","",②選手情報入力!J29))</f>
        <v/>
      </c>
      <c r="Q21" s="37" t="str">
        <f>IF(E21="","",IF(②選手情報入力!I29="","",0))</f>
        <v/>
      </c>
      <c r="R21" t="str">
        <f>IF(E21="","",IF(②選手情報入力!I29="","",IF(I21=1,VLOOKUP(②選手情報入力!I29,種目情報!$A$4:$C$60,3,FALSE),VLOOKUP(②選手情報入力!I29,種目情報!$E$4:$G$60,3,FALSE))))</f>
        <v/>
      </c>
      <c r="S21" t="str">
        <f>IF(E21="","",IF(②選手情報入力!L29="","",IF(I21=1,VLOOKUP(②選手情報入力!L29,種目情報!$A$4:$B$60,2,FALSE),VLOOKUP(②選手情報入力!L29,種目情報!$E$4:$F$60,2,FALSE))))</f>
        <v/>
      </c>
      <c r="T21" t="str">
        <f>IF(E21="","",IF(②選手情報入力!M29="","",②選手情報入力!M29))</f>
        <v/>
      </c>
      <c r="U21" s="37" t="str">
        <f>IF(E21="","",IF(②選手情報入力!L29="","",0))</f>
        <v/>
      </c>
      <c r="V21" t="str">
        <f>IF(E21="","",IF(②選手情報入力!L29="","",IF(I21=1,VLOOKUP(②選手情報入力!L29,種目情報!$A$4:$C$60,3,FALSE),VLOOKUP(②選手情報入力!L29,種目情報!$E$4:$G$60,3,FALSE))))</f>
        <v/>
      </c>
      <c r="W21" t="str">
        <f>IF(E21="","",IF(②選手情報入力!O29="","",IF(I21=1,VLOOKUP(②選手情報入力!O29,種目情報!$A$4:$B$60,2,FALSE),VLOOKUP(②選手情報入力!O29,種目情報!$E$4:$F$60,2,FALSE))))</f>
        <v/>
      </c>
      <c r="X21" t="str">
        <f>IF(E21="","",IF(②選手情報入力!P29="","",②選手情報入力!P29))</f>
        <v/>
      </c>
      <c r="Y21" s="37" t="str">
        <f>IF(E21="","",IF(②選手情報入力!O29="","",0))</f>
        <v/>
      </c>
      <c r="Z21" t="str">
        <f>IF(E21="","",IF(②選手情報入力!O29="","",IF(I21=1,VLOOKUP(②選手情報入力!O29,種目情報!$A$4:$C$60,3,FALSE),VLOOKUP(②選手情報入力!O29,種目情報!$E$4:$G$60,3,FALSE))))</f>
        <v/>
      </c>
      <c r="AA21" t="str">
        <f>IF(E21="","",IF(②選手情報入力!R29="","",IF(I21=1,種目情報!$J$4,種目情報!$J$6)))</f>
        <v/>
      </c>
      <c r="AB21" t="str">
        <f>IF(E21="","",IF(②選手情報入力!R29="","",IF(I21=1,IF(②選手情報入力!$Q$5="","",②選手情報入力!$Q$5),IF(②選手情報入力!$Q$6="","",②選手情報入力!$Q$6))))</f>
        <v/>
      </c>
      <c r="AC21" t="str">
        <f>IF(E21="","",IF(②選手情報入力!R29="","",0))</f>
        <v/>
      </c>
      <c r="AD21" t="str">
        <f>IF(E21="","",IF(②選手情報入力!R29="","",2))</f>
        <v/>
      </c>
      <c r="AE21" t="str">
        <f>IF(E21="","",IF(②選手情報入力!S29="","",IF(I21=1,種目情報!$J$5,種目情報!$J$7)))</f>
        <v/>
      </c>
      <c r="AF21" t="str">
        <f>IF(E21="","",IF(②選手情報入力!S29="","",IF(I21=1,IF(②選手情報入力!$R$5="","",②選手情報入力!$R$5),IF(②選手情報入力!$R$6="","",②選手情報入力!$R$6))))</f>
        <v/>
      </c>
      <c r="AG21" t="str">
        <f>IF(E21="","",IF(②選手情報入力!S29="","",0))</f>
        <v/>
      </c>
      <c r="AH21" t="str">
        <f>IF(E21="","",IF(②選手情報入力!S29="","",2))</f>
        <v/>
      </c>
    </row>
    <row r="22" spans="1:34">
      <c r="A22" t="str">
        <f>IF(E22="","",I22*1000000+①学校情報入力!$D$3*1000+②選手情報入力!A30)</f>
        <v/>
      </c>
      <c r="B22" t="str">
        <f>IF(E22="","",①学校情報入力!$D$3)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1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2"/>
        <v/>
      </c>
      <c r="M22" t="str">
        <f t="shared" si="0"/>
        <v/>
      </c>
      <c r="O22" t="str">
        <f>IF(E22="","",IF(②選手情報入力!I30="","",IF(I22=1,VLOOKUP(②選手情報入力!I30,種目情報!$A$4:$B$60,2,FALSE),VLOOKUP(②選手情報入力!I30,種目情報!$E$4:$F$60,2,FALSE))))</f>
        <v/>
      </c>
      <c r="P22" t="str">
        <f>IF(E22="","",IF(②選手情報入力!J30="","",②選手情報入力!J30))</f>
        <v/>
      </c>
      <c r="Q22" s="37" t="str">
        <f>IF(E22="","",IF(②選手情報入力!I30="","",0))</f>
        <v/>
      </c>
      <c r="R22" t="str">
        <f>IF(E22="","",IF(②選手情報入力!I30="","",IF(I22=1,VLOOKUP(②選手情報入力!I30,種目情報!$A$4:$C$60,3,FALSE),VLOOKUP(②選手情報入力!I30,種目情報!$E$4:$G$60,3,FALSE))))</f>
        <v/>
      </c>
      <c r="S22" t="str">
        <f>IF(E22="","",IF(②選手情報入力!L30="","",IF(I22=1,VLOOKUP(②選手情報入力!L30,種目情報!$A$4:$B$60,2,FALSE),VLOOKUP(②選手情報入力!L30,種目情報!$E$4:$F$60,2,FALSE))))</f>
        <v/>
      </c>
      <c r="T22" t="str">
        <f>IF(E22="","",IF(②選手情報入力!M30="","",②選手情報入力!M30))</f>
        <v/>
      </c>
      <c r="U22" s="37" t="str">
        <f>IF(E22="","",IF(②選手情報入力!L30="","",0))</f>
        <v/>
      </c>
      <c r="V22" t="str">
        <f>IF(E22="","",IF(②選手情報入力!L30="","",IF(I22=1,VLOOKUP(②選手情報入力!L30,種目情報!$A$4:$C$60,3,FALSE),VLOOKUP(②選手情報入力!L30,種目情報!$E$4:$G$60,3,FALSE))))</f>
        <v/>
      </c>
      <c r="W22" t="str">
        <f>IF(E22="","",IF(②選手情報入力!O30="","",IF(I22=1,VLOOKUP(②選手情報入力!O30,種目情報!$A$4:$B$60,2,FALSE),VLOOKUP(②選手情報入力!O30,種目情報!$E$4:$F$60,2,FALSE))))</f>
        <v/>
      </c>
      <c r="X22" t="str">
        <f>IF(E22="","",IF(②選手情報入力!P30="","",②選手情報入力!P30))</f>
        <v/>
      </c>
      <c r="Y22" s="37" t="str">
        <f>IF(E22="","",IF(②選手情報入力!O30="","",0))</f>
        <v/>
      </c>
      <c r="Z22" t="str">
        <f>IF(E22="","",IF(②選手情報入力!O30="","",IF(I22=1,VLOOKUP(②選手情報入力!O30,種目情報!$A$4:$C$60,3,FALSE),VLOOKUP(②選手情報入力!O30,種目情報!$E$4:$G$60,3,FALSE))))</f>
        <v/>
      </c>
      <c r="AA22" t="str">
        <f>IF(E22="","",IF(②選手情報入力!R30="","",IF(I22=1,種目情報!$J$4,種目情報!$J$6)))</f>
        <v/>
      </c>
      <c r="AB22" t="str">
        <f>IF(E22="","",IF(②選手情報入力!R30="","",IF(I22=1,IF(②選手情報入力!$Q$5="","",②選手情報入力!$Q$5),IF(②選手情報入力!$Q$6="","",②選手情報入力!$Q$6))))</f>
        <v/>
      </c>
      <c r="AC22" t="str">
        <f>IF(E22="","",IF(②選手情報入力!R30="","",0))</f>
        <v/>
      </c>
      <c r="AD22" t="str">
        <f>IF(E22="","",IF(②選手情報入力!R30="","",2))</f>
        <v/>
      </c>
      <c r="AE22" t="str">
        <f>IF(E22="","",IF(②選手情報入力!S30="","",IF(I22=1,種目情報!$J$5,種目情報!$J$7)))</f>
        <v/>
      </c>
      <c r="AF22" t="str">
        <f>IF(E22="","",IF(②選手情報入力!S30="","",IF(I22=1,IF(②選手情報入力!$R$5="","",②選手情報入力!$R$5),IF(②選手情報入力!$R$6="","",②選手情報入力!$R$6))))</f>
        <v/>
      </c>
      <c r="AG22" t="str">
        <f>IF(E22="","",IF(②選手情報入力!S30="","",0))</f>
        <v/>
      </c>
      <c r="AH22" t="str">
        <f>IF(E22="","",IF(②選手情報入力!S30="","",2))</f>
        <v/>
      </c>
    </row>
    <row r="23" spans="1:34">
      <c r="A23" t="str">
        <f>IF(E23="","",I23*1000000+①学校情報入力!$D$3*1000+②選手情報入力!A31)</f>
        <v/>
      </c>
      <c r="B23" t="str">
        <f>IF(E23="","",①学校情報入力!$D$3)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1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2"/>
        <v/>
      </c>
      <c r="M23" t="str">
        <f t="shared" si="0"/>
        <v/>
      </c>
      <c r="O23" t="str">
        <f>IF(E23="","",IF(②選手情報入力!I31="","",IF(I23=1,VLOOKUP(②選手情報入力!I31,種目情報!$A$4:$B$60,2,FALSE),VLOOKUP(②選手情報入力!I31,種目情報!$E$4:$F$60,2,FALSE))))</f>
        <v/>
      </c>
      <c r="P23" t="str">
        <f>IF(E23="","",IF(②選手情報入力!J31="","",②選手情報入力!J31))</f>
        <v/>
      </c>
      <c r="Q23" s="37" t="str">
        <f>IF(E23="","",IF(②選手情報入力!I31="","",0))</f>
        <v/>
      </c>
      <c r="R23" t="str">
        <f>IF(E23="","",IF(②選手情報入力!I31="","",IF(I23=1,VLOOKUP(②選手情報入力!I31,種目情報!$A$4:$C$60,3,FALSE),VLOOKUP(②選手情報入力!I31,種目情報!$E$4:$G$60,3,FALSE))))</f>
        <v/>
      </c>
      <c r="S23" t="str">
        <f>IF(E23="","",IF(②選手情報入力!L31="","",IF(I23=1,VLOOKUP(②選手情報入力!L31,種目情報!$A$4:$B$60,2,FALSE),VLOOKUP(②選手情報入力!L31,種目情報!$E$4:$F$60,2,FALSE))))</f>
        <v/>
      </c>
      <c r="T23" t="str">
        <f>IF(E23="","",IF(②選手情報入力!M31="","",②選手情報入力!M31))</f>
        <v/>
      </c>
      <c r="U23" s="37" t="str">
        <f>IF(E23="","",IF(②選手情報入力!L31="","",0))</f>
        <v/>
      </c>
      <c r="V23" t="str">
        <f>IF(E23="","",IF(②選手情報入力!L31="","",IF(I23=1,VLOOKUP(②選手情報入力!L31,種目情報!$A$4:$C$60,3,FALSE),VLOOKUP(②選手情報入力!L31,種目情報!$E$4:$G$60,3,FALSE))))</f>
        <v/>
      </c>
      <c r="W23" t="str">
        <f>IF(E23="","",IF(②選手情報入力!O31="","",IF(I23=1,VLOOKUP(②選手情報入力!O31,種目情報!$A$4:$B$60,2,FALSE),VLOOKUP(②選手情報入力!O31,種目情報!$E$4:$F$60,2,FALSE))))</f>
        <v/>
      </c>
      <c r="X23" t="str">
        <f>IF(E23="","",IF(②選手情報入力!P31="","",②選手情報入力!P31))</f>
        <v/>
      </c>
      <c r="Y23" s="37" t="str">
        <f>IF(E23="","",IF(②選手情報入力!O31="","",0))</f>
        <v/>
      </c>
      <c r="Z23" t="str">
        <f>IF(E23="","",IF(②選手情報入力!O31="","",IF(I23=1,VLOOKUP(②選手情報入力!O31,種目情報!$A$4:$C$60,3,FALSE),VLOOKUP(②選手情報入力!O31,種目情報!$E$4:$G$60,3,FALSE))))</f>
        <v/>
      </c>
      <c r="AA23" t="str">
        <f>IF(E23="","",IF(②選手情報入力!R31="","",IF(I23=1,種目情報!$J$4,種目情報!$J$6)))</f>
        <v/>
      </c>
      <c r="AB23" t="str">
        <f>IF(E23="","",IF(②選手情報入力!R31="","",IF(I23=1,IF(②選手情報入力!$Q$5="","",②選手情報入力!$Q$5),IF(②選手情報入力!$Q$6="","",②選手情報入力!$Q$6))))</f>
        <v/>
      </c>
      <c r="AC23" t="str">
        <f>IF(E23="","",IF(②選手情報入力!R31="","",0))</f>
        <v/>
      </c>
      <c r="AD23" t="str">
        <f>IF(E23="","",IF(②選手情報入力!R31="","",2))</f>
        <v/>
      </c>
      <c r="AE23" t="str">
        <f>IF(E23="","",IF(②選手情報入力!S31="","",IF(I23=1,種目情報!$J$5,種目情報!$J$7)))</f>
        <v/>
      </c>
      <c r="AF23" t="str">
        <f>IF(E23="","",IF(②選手情報入力!S31="","",IF(I23=1,IF(②選手情報入力!$R$5="","",②選手情報入力!$R$5),IF(②選手情報入力!$R$6="","",②選手情報入力!$R$6))))</f>
        <v/>
      </c>
      <c r="AG23" t="str">
        <f>IF(E23="","",IF(②選手情報入力!S31="","",0))</f>
        <v/>
      </c>
      <c r="AH23" t="str">
        <f>IF(E23="","",IF(②選手情報入力!S31="","",2))</f>
        <v/>
      </c>
    </row>
    <row r="24" spans="1:34">
      <c r="A24" t="str">
        <f>IF(E24="","",I24*1000000+①学校情報入力!$D$3*1000+②選手情報入力!A32)</f>
        <v/>
      </c>
      <c r="B24" t="str">
        <f>IF(E24="","",①学校情報入力!$D$3)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1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2"/>
        <v/>
      </c>
      <c r="M24" t="str">
        <f t="shared" si="0"/>
        <v/>
      </c>
      <c r="O24" t="str">
        <f>IF(E24="","",IF(②選手情報入力!I32="","",IF(I24=1,VLOOKUP(②選手情報入力!I32,種目情報!$A$4:$B$60,2,FALSE),VLOOKUP(②選手情報入力!I32,種目情報!$E$4:$F$60,2,FALSE))))</f>
        <v/>
      </c>
      <c r="P24" t="str">
        <f>IF(E24="","",IF(②選手情報入力!J32="","",②選手情報入力!J32))</f>
        <v/>
      </c>
      <c r="Q24" s="37" t="str">
        <f>IF(E24="","",IF(②選手情報入力!I32="","",0))</f>
        <v/>
      </c>
      <c r="R24" t="str">
        <f>IF(E24="","",IF(②選手情報入力!I32="","",IF(I24=1,VLOOKUP(②選手情報入力!I32,種目情報!$A$4:$C$60,3,FALSE),VLOOKUP(②選手情報入力!I32,種目情報!$E$4:$G$60,3,FALSE))))</f>
        <v/>
      </c>
      <c r="S24" t="str">
        <f>IF(E24="","",IF(②選手情報入力!L32="","",IF(I24=1,VLOOKUP(②選手情報入力!L32,種目情報!$A$4:$B$60,2,FALSE),VLOOKUP(②選手情報入力!L32,種目情報!$E$4:$F$60,2,FALSE))))</f>
        <v/>
      </c>
      <c r="T24" t="str">
        <f>IF(E24="","",IF(②選手情報入力!M32="","",②選手情報入力!M32))</f>
        <v/>
      </c>
      <c r="U24" s="37" t="str">
        <f>IF(E24="","",IF(②選手情報入力!L32="","",0))</f>
        <v/>
      </c>
      <c r="V24" t="str">
        <f>IF(E24="","",IF(②選手情報入力!L32="","",IF(I24=1,VLOOKUP(②選手情報入力!L32,種目情報!$A$4:$C$60,3,FALSE),VLOOKUP(②選手情報入力!L32,種目情報!$E$4:$G$60,3,FALSE))))</f>
        <v/>
      </c>
      <c r="W24" t="str">
        <f>IF(E24="","",IF(②選手情報入力!O32="","",IF(I24=1,VLOOKUP(②選手情報入力!O32,種目情報!$A$4:$B$60,2,FALSE),VLOOKUP(②選手情報入力!O32,種目情報!$E$4:$F$60,2,FALSE))))</f>
        <v/>
      </c>
      <c r="X24" t="str">
        <f>IF(E24="","",IF(②選手情報入力!P32="","",②選手情報入力!P32))</f>
        <v/>
      </c>
      <c r="Y24" s="37" t="str">
        <f>IF(E24="","",IF(②選手情報入力!O32="","",0))</f>
        <v/>
      </c>
      <c r="Z24" t="str">
        <f>IF(E24="","",IF(②選手情報入力!O32="","",IF(I24=1,VLOOKUP(②選手情報入力!O32,種目情報!$A$4:$C$60,3,FALSE),VLOOKUP(②選手情報入力!O32,種目情報!$E$4:$G$60,3,FALSE))))</f>
        <v/>
      </c>
      <c r="AA24" t="str">
        <f>IF(E24="","",IF(②選手情報入力!R32="","",IF(I24=1,種目情報!$J$4,種目情報!$J$6)))</f>
        <v/>
      </c>
      <c r="AB24" t="str">
        <f>IF(E24="","",IF(②選手情報入力!R32="","",IF(I24=1,IF(②選手情報入力!$Q$5="","",②選手情報入力!$Q$5),IF(②選手情報入力!$Q$6="","",②選手情報入力!$Q$6))))</f>
        <v/>
      </c>
      <c r="AC24" t="str">
        <f>IF(E24="","",IF(②選手情報入力!R32="","",0))</f>
        <v/>
      </c>
      <c r="AD24" t="str">
        <f>IF(E24="","",IF(②選手情報入力!R32="","",2))</f>
        <v/>
      </c>
      <c r="AE24" t="str">
        <f>IF(E24="","",IF(②選手情報入力!S32="","",IF(I24=1,種目情報!$J$5,種目情報!$J$7)))</f>
        <v/>
      </c>
      <c r="AF24" t="str">
        <f>IF(E24="","",IF(②選手情報入力!S32="","",IF(I24=1,IF(②選手情報入力!$R$5="","",②選手情報入力!$R$5),IF(②選手情報入力!$R$6="","",②選手情報入力!$R$6))))</f>
        <v/>
      </c>
      <c r="AG24" t="str">
        <f>IF(E24="","",IF(②選手情報入力!S32="","",0))</f>
        <v/>
      </c>
      <c r="AH24" t="str">
        <f>IF(E24="","",IF(②選手情報入力!S32="","",2))</f>
        <v/>
      </c>
    </row>
    <row r="25" spans="1:34">
      <c r="A25" t="str">
        <f>IF(E25="","",I25*1000000+①学校情報入力!$D$3*1000+②選手情報入力!A33)</f>
        <v/>
      </c>
      <c r="B25" t="str">
        <f>IF(E25="","",①学校情報入力!$D$3)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1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2"/>
        <v/>
      </c>
      <c r="M25" t="str">
        <f t="shared" si="0"/>
        <v/>
      </c>
      <c r="O25" t="str">
        <f>IF(E25="","",IF(②選手情報入力!I33="","",IF(I25=1,VLOOKUP(②選手情報入力!I33,種目情報!$A$4:$B$60,2,FALSE),VLOOKUP(②選手情報入力!I33,種目情報!$E$4:$F$60,2,FALSE))))</f>
        <v/>
      </c>
      <c r="P25" t="str">
        <f>IF(E25="","",IF(②選手情報入力!J33="","",②選手情報入力!J33))</f>
        <v/>
      </c>
      <c r="Q25" s="37" t="str">
        <f>IF(E25="","",IF(②選手情報入力!I33="","",0))</f>
        <v/>
      </c>
      <c r="R25" t="str">
        <f>IF(E25="","",IF(②選手情報入力!I33="","",IF(I25=1,VLOOKUP(②選手情報入力!I33,種目情報!$A$4:$C$60,3,FALSE),VLOOKUP(②選手情報入力!I33,種目情報!$E$4:$G$60,3,FALSE))))</f>
        <v/>
      </c>
      <c r="S25" t="str">
        <f>IF(E25="","",IF(②選手情報入力!L33="","",IF(I25=1,VLOOKUP(②選手情報入力!L33,種目情報!$A$4:$B$60,2,FALSE),VLOOKUP(②選手情報入力!L33,種目情報!$E$4:$F$60,2,FALSE))))</f>
        <v/>
      </c>
      <c r="T25" t="str">
        <f>IF(E25="","",IF(②選手情報入力!M33="","",②選手情報入力!M33))</f>
        <v/>
      </c>
      <c r="U25" s="37" t="str">
        <f>IF(E25="","",IF(②選手情報入力!L33="","",0))</f>
        <v/>
      </c>
      <c r="V25" t="str">
        <f>IF(E25="","",IF(②選手情報入力!L33="","",IF(I25=1,VLOOKUP(②選手情報入力!L33,種目情報!$A$4:$C$60,3,FALSE),VLOOKUP(②選手情報入力!L33,種目情報!$E$4:$G$60,3,FALSE))))</f>
        <v/>
      </c>
      <c r="W25" t="str">
        <f>IF(E25="","",IF(②選手情報入力!O33="","",IF(I25=1,VLOOKUP(②選手情報入力!O33,種目情報!$A$4:$B$60,2,FALSE),VLOOKUP(②選手情報入力!O33,種目情報!$E$4:$F$60,2,FALSE))))</f>
        <v/>
      </c>
      <c r="X25" t="str">
        <f>IF(E25="","",IF(②選手情報入力!P33="","",②選手情報入力!P33))</f>
        <v/>
      </c>
      <c r="Y25" s="37" t="str">
        <f>IF(E25="","",IF(②選手情報入力!O33="","",0))</f>
        <v/>
      </c>
      <c r="Z25" t="str">
        <f>IF(E25="","",IF(②選手情報入力!O33="","",IF(I25=1,VLOOKUP(②選手情報入力!O33,種目情報!$A$4:$C$60,3,FALSE),VLOOKUP(②選手情報入力!O33,種目情報!$E$4:$G$60,3,FALSE))))</f>
        <v/>
      </c>
      <c r="AA25" t="str">
        <f>IF(E25="","",IF(②選手情報入力!R33="","",IF(I25=1,種目情報!$J$4,種目情報!$J$6)))</f>
        <v/>
      </c>
      <c r="AB25" t="str">
        <f>IF(E25="","",IF(②選手情報入力!R33="","",IF(I25=1,IF(②選手情報入力!$Q$5="","",②選手情報入力!$Q$5),IF(②選手情報入力!$Q$6="","",②選手情報入力!$Q$6))))</f>
        <v/>
      </c>
      <c r="AC25" t="str">
        <f>IF(E25="","",IF(②選手情報入力!R33="","",0))</f>
        <v/>
      </c>
      <c r="AD25" t="str">
        <f>IF(E25="","",IF(②選手情報入力!R33="","",2))</f>
        <v/>
      </c>
      <c r="AE25" t="str">
        <f>IF(E25="","",IF(②選手情報入力!S33="","",IF(I25=1,種目情報!$J$5,種目情報!$J$7)))</f>
        <v/>
      </c>
      <c r="AF25" t="str">
        <f>IF(E25="","",IF(②選手情報入力!S33="","",IF(I25=1,IF(②選手情報入力!$R$5="","",②選手情報入力!$R$5),IF(②選手情報入力!$R$6="","",②選手情報入力!$R$6))))</f>
        <v/>
      </c>
      <c r="AG25" t="str">
        <f>IF(E25="","",IF(②選手情報入力!S33="","",0))</f>
        <v/>
      </c>
      <c r="AH25" t="str">
        <f>IF(E25="","",IF(②選手情報入力!S33="","",2))</f>
        <v/>
      </c>
    </row>
    <row r="26" spans="1:34">
      <c r="A26" t="str">
        <f>IF(E26="","",I26*1000000+①学校情報入力!$D$3*1000+②選手情報入力!A34)</f>
        <v/>
      </c>
      <c r="B26" t="str">
        <f>IF(E26="","",①学校情報入力!$D$3)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1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2"/>
        <v/>
      </c>
      <c r="M26" t="str">
        <f t="shared" si="0"/>
        <v/>
      </c>
      <c r="O26" t="str">
        <f>IF(E26="","",IF(②選手情報入力!I34="","",IF(I26=1,VLOOKUP(②選手情報入力!I34,種目情報!$A$4:$B$60,2,FALSE),VLOOKUP(②選手情報入力!I34,種目情報!$E$4:$F$60,2,FALSE))))</f>
        <v/>
      </c>
      <c r="P26" t="str">
        <f>IF(E26="","",IF(②選手情報入力!J34="","",②選手情報入力!J34))</f>
        <v/>
      </c>
      <c r="Q26" s="37" t="str">
        <f>IF(E26="","",IF(②選手情報入力!I34="","",0))</f>
        <v/>
      </c>
      <c r="R26" t="str">
        <f>IF(E26="","",IF(②選手情報入力!I34="","",IF(I26=1,VLOOKUP(②選手情報入力!I34,種目情報!$A$4:$C$60,3,FALSE),VLOOKUP(②選手情報入力!I34,種目情報!$E$4:$G$60,3,FALSE))))</f>
        <v/>
      </c>
      <c r="S26" t="str">
        <f>IF(E26="","",IF(②選手情報入力!L34="","",IF(I26=1,VLOOKUP(②選手情報入力!L34,種目情報!$A$4:$B$60,2,FALSE),VLOOKUP(②選手情報入力!L34,種目情報!$E$4:$F$60,2,FALSE))))</f>
        <v/>
      </c>
      <c r="T26" t="str">
        <f>IF(E26="","",IF(②選手情報入力!M34="","",②選手情報入力!M34))</f>
        <v/>
      </c>
      <c r="U26" s="37" t="str">
        <f>IF(E26="","",IF(②選手情報入力!L34="","",0))</f>
        <v/>
      </c>
      <c r="V26" t="str">
        <f>IF(E26="","",IF(②選手情報入力!L34="","",IF(I26=1,VLOOKUP(②選手情報入力!L34,種目情報!$A$4:$C$60,3,FALSE),VLOOKUP(②選手情報入力!L34,種目情報!$E$4:$G$60,3,FALSE))))</f>
        <v/>
      </c>
      <c r="W26" t="str">
        <f>IF(E26="","",IF(②選手情報入力!O34="","",IF(I26=1,VLOOKUP(②選手情報入力!O34,種目情報!$A$4:$B$60,2,FALSE),VLOOKUP(②選手情報入力!O34,種目情報!$E$4:$F$60,2,FALSE))))</f>
        <v/>
      </c>
      <c r="X26" t="str">
        <f>IF(E26="","",IF(②選手情報入力!P34="","",②選手情報入力!P34))</f>
        <v/>
      </c>
      <c r="Y26" s="37" t="str">
        <f>IF(E26="","",IF(②選手情報入力!O34="","",0))</f>
        <v/>
      </c>
      <c r="Z26" t="str">
        <f>IF(E26="","",IF(②選手情報入力!O34="","",IF(I26=1,VLOOKUP(②選手情報入力!O34,種目情報!$A$4:$C$60,3,FALSE),VLOOKUP(②選手情報入力!O34,種目情報!$E$4:$G$60,3,FALSE))))</f>
        <v/>
      </c>
      <c r="AA26" t="str">
        <f>IF(E26="","",IF(②選手情報入力!R34="","",IF(I26=1,種目情報!$J$4,種目情報!$J$6)))</f>
        <v/>
      </c>
      <c r="AB26" t="str">
        <f>IF(E26="","",IF(②選手情報入力!R34="","",IF(I26=1,IF(②選手情報入力!$Q$5="","",②選手情報入力!$Q$5),IF(②選手情報入力!$Q$6="","",②選手情報入力!$Q$6))))</f>
        <v/>
      </c>
      <c r="AC26" t="str">
        <f>IF(E26="","",IF(②選手情報入力!R34="","",0))</f>
        <v/>
      </c>
      <c r="AD26" t="str">
        <f>IF(E26="","",IF(②選手情報入力!R34="","",2))</f>
        <v/>
      </c>
      <c r="AE26" t="str">
        <f>IF(E26="","",IF(②選手情報入力!S34="","",IF(I26=1,種目情報!$J$5,種目情報!$J$7)))</f>
        <v/>
      </c>
      <c r="AF26" t="str">
        <f>IF(E26="","",IF(②選手情報入力!S34="","",IF(I26=1,IF(②選手情報入力!$R$5="","",②選手情報入力!$R$5),IF(②選手情報入力!$R$6="","",②選手情報入力!$R$6))))</f>
        <v/>
      </c>
      <c r="AG26" t="str">
        <f>IF(E26="","",IF(②選手情報入力!S34="","",0))</f>
        <v/>
      </c>
      <c r="AH26" t="str">
        <f>IF(E26="","",IF(②選手情報入力!S34="","",2))</f>
        <v/>
      </c>
    </row>
    <row r="27" spans="1:34">
      <c r="A27" t="str">
        <f>IF(E27="","",I27*1000000+①学校情報入力!$D$3*1000+②選手情報入力!A35)</f>
        <v/>
      </c>
      <c r="B27" t="str">
        <f>IF(E27="","",①学校情報入力!$D$3)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1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2"/>
        <v/>
      </c>
      <c r="M27" t="str">
        <f t="shared" si="0"/>
        <v/>
      </c>
      <c r="O27" t="str">
        <f>IF(E27="","",IF(②選手情報入力!I35="","",IF(I27=1,VLOOKUP(②選手情報入力!I35,種目情報!$A$4:$B$60,2,FALSE),VLOOKUP(②選手情報入力!I35,種目情報!$E$4:$F$60,2,FALSE))))</f>
        <v/>
      </c>
      <c r="P27" t="str">
        <f>IF(E27="","",IF(②選手情報入力!J35="","",②選手情報入力!J35))</f>
        <v/>
      </c>
      <c r="Q27" s="37" t="str">
        <f>IF(E27="","",IF(②選手情報入力!I35="","",0))</f>
        <v/>
      </c>
      <c r="R27" t="str">
        <f>IF(E27="","",IF(②選手情報入力!I35="","",IF(I27=1,VLOOKUP(②選手情報入力!I35,種目情報!$A$4:$C$60,3,FALSE),VLOOKUP(②選手情報入力!I35,種目情報!$E$4:$G$60,3,FALSE))))</f>
        <v/>
      </c>
      <c r="S27" t="str">
        <f>IF(E27="","",IF(②選手情報入力!L35="","",IF(I27=1,VLOOKUP(②選手情報入力!L35,種目情報!$A$4:$B$60,2,FALSE),VLOOKUP(②選手情報入力!L35,種目情報!$E$4:$F$60,2,FALSE))))</f>
        <v/>
      </c>
      <c r="T27" t="str">
        <f>IF(E27="","",IF(②選手情報入力!M35="","",②選手情報入力!M35))</f>
        <v/>
      </c>
      <c r="U27" s="37" t="str">
        <f>IF(E27="","",IF(②選手情報入力!L35="","",0))</f>
        <v/>
      </c>
      <c r="V27" t="str">
        <f>IF(E27="","",IF(②選手情報入力!L35="","",IF(I27=1,VLOOKUP(②選手情報入力!L35,種目情報!$A$4:$C$60,3,FALSE),VLOOKUP(②選手情報入力!L35,種目情報!$E$4:$G$60,3,FALSE))))</f>
        <v/>
      </c>
      <c r="W27" t="str">
        <f>IF(E27="","",IF(②選手情報入力!O35="","",IF(I27=1,VLOOKUP(②選手情報入力!O35,種目情報!$A$4:$B$60,2,FALSE),VLOOKUP(②選手情報入力!O35,種目情報!$E$4:$F$60,2,FALSE))))</f>
        <v/>
      </c>
      <c r="X27" t="str">
        <f>IF(E27="","",IF(②選手情報入力!P35="","",②選手情報入力!P35))</f>
        <v/>
      </c>
      <c r="Y27" s="37" t="str">
        <f>IF(E27="","",IF(②選手情報入力!O35="","",0))</f>
        <v/>
      </c>
      <c r="Z27" t="str">
        <f>IF(E27="","",IF(②選手情報入力!O35="","",IF(I27=1,VLOOKUP(②選手情報入力!O35,種目情報!$A$4:$C$60,3,FALSE),VLOOKUP(②選手情報入力!O35,種目情報!$E$4:$G$60,3,FALSE))))</f>
        <v/>
      </c>
      <c r="AA27" t="str">
        <f>IF(E27="","",IF(②選手情報入力!R35="","",IF(I27=1,種目情報!$J$4,種目情報!$J$6)))</f>
        <v/>
      </c>
      <c r="AB27" t="str">
        <f>IF(E27="","",IF(②選手情報入力!R35="","",IF(I27=1,IF(②選手情報入力!$Q$5="","",②選手情報入力!$Q$5),IF(②選手情報入力!$Q$6="","",②選手情報入力!$Q$6))))</f>
        <v/>
      </c>
      <c r="AC27" t="str">
        <f>IF(E27="","",IF(②選手情報入力!R35="","",0))</f>
        <v/>
      </c>
      <c r="AD27" t="str">
        <f>IF(E27="","",IF(②選手情報入力!R35="","",2))</f>
        <v/>
      </c>
      <c r="AE27" t="str">
        <f>IF(E27="","",IF(②選手情報入力!S35="","",IF(I27=1,種目情報!$J$5,種目情報!$J$7)))</f>
        <v/>
      </c>
      <c r="AF27" t="str">
        <f>IF(E27="","",IF(②選手情報入力!S35="","",IF(I27=1,IF(②選手情報入力!$R$5="","",②選手情報入力!$R$5),IF(②選手情報入力!$R$6="","",②選手情報入力!$R$6))))</f>
        <v/>
      </c>
      <c r="AG27" t="str">
        <f>IF(E27="","",IF(②選手情報入力!S35="","",0))</f>
        <v/>
      </c>
      <c r="AH27" t="str">
        <f>IF(E27="","",IF(②選手情報入力!S35="","",2))</f>
        <v/>
      </c>
    </row>
    <row r="28" spans="1:34">
      <c r="A28" t="str">
        <f>IF(E28="","",I28*1000000+①学校情報入力!$D$3*1000+②選手情報入力!A36)</f>
        <v/>
      </c>
      <c r="B28" t="str">
        <f>IF(E28="","",①学校情報入力!$D$3)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1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2"/>
        <v/>
      </c>
      <c r="M28" t="str">
        <f t="shared" si="0"/>
        <v/>
      </c>
      <c r="O28" t="str">
        <f>IF(E28="","",IF(②選手情報入力!I36="","",IF(I28=1,VLOOKUP(②選手情報入力!I36,種目情報!$A$4:$B$60,2,FALSE),VLOOKUP(②選手情報入力!I36,種目情報!$E$4:$F$60,2,FALSE))))</f>
        <v/>
      </c>
      <c r="P28" t="str">
        <f>IF(E28="","",IF(②選手情報入力!J36="","",②選手情報入力!J36))</f>
        <v/>
      </c>
      <c r="Q28" s="37" t="str">
        <f>IF(E28="","",IF(②選手情報入力!I36="","",0))</f>
        <v/>
      </c>
      <c r="R28" t="str">
        <f>IF(E28="","",IF(②選手情報入力!I36="","",IF(I28=1,VLOOKUP(②選手情報入力!I36,種目情報!$A$4:$C$60,3,FALSE),VLOOKUP(②選手情報入力!I36,種目情報!$E$4:$G$60,3,FALSE))))</f>
        <v/>
      </c>
      <c r="S28" t="str">
        <f>IF(E28="","",IF(②選手情報入力!L36="","",IF(I28=1,VLOOKUP(②選手情報入力!L36,種目情報!$A$4:$B$60,2,FALSE),VLOOKUP(②選手情報入力!L36,種目情報!$E$4:$F$60,2,FALSE))))</f>
        <v/>
      </c>
      <c r="T28" t="str">
        <f>IF(E28="","",IF(②選手情報入力!M36="","",②選手情報入力!M36))</f>
        <v/>
      </c>
      <c r="U28" s="37" t="str">
        <f>IF(E28="","",IF(②選手情報入力!L36="","",0))</f>
        <v/>
      </c>
      <c r="V28" t="str">
        <f>IF(E28="","",IF(②選手情報入力!L36="","",IF(I28=1,VLOOKUP(②選手情報入力!L36,種目情報!$A$4:$C$60,3,FALSE),VLOOKUP(②選手情報入力!L36,種目情報!$E$4:$G$60,3,FALSE))))</f>
        <v/>
      </c>
      <c r="W28" t="str">
        <f>IF(E28="","",IF(②選手情報入力!O36="","",IF(I28=1,VLOOKUP(②選手情報入力!O36,種目情報!$A$4:$B$60,2,FALSE),VLOOKUP(②選手情報入力!O36,種目情報!$E$4:$F$60,2,FALSE))))</f>
        <v/>
      </c>
      <c r="X28" t="str">
        <f>IF(E28="","",IF(②選手情報入力!P36="","",②選手情報入力!P36))</f>
        <v/>
      </c>
      <c r="Y28" s="37" t="str">
        <f>IF(E28="","",IF(②選手情報入力!O36="","",0))</f>
        <v/>
      </c>
      <c r="Z28" t="str">
        <f>IF(E28="","",IF(②選手情報入力!O36="","",IF(I28=1,VLOOKUP(②選手情報入力!O36,種目情報!$A$4:$C$60,3,FALSE),VLOOKUP(②選手情報入力!O36,種目情報!$E$4:$G$60,3,FALSE))))</f>
        <v/>
      </c>
      <c r="AA28" t="str">
        <f>IF(E28="","",IF(②選手情報入力!R36="","",IF(I28=1,種目情報!$J$4,種目情報!$J$6)))</f>
        <v/>
      </c>
      <c r="AB28" t="str">
        <f>IF(E28="","",IF(②選手情報入力!R36="","",IF(I28=1,IF(②選手情報入力!$Q$5="","",②選手情報入力!$Q$5),IF(②選手情報入力!$Q$6="","",②選手情報入力!$Q$6))))</f>
        <v/>
      </c>
      <c r="AC28" t="str">
        <f>IF(E28="","",IF(②選手情報入力!R36="","",0))</f>
        <v/>
      </c>
      <c r="AD28" t="str">
        <f>IF(E28="","",IF(②選手情報入力!R36="","",2))</f>
        <v/>
      </c>
      <c r="AE28" t="str">
        <f>IF(E28="","",IF(②選手情報入力!S36="","",IF(I28=1,種目情報!$J$5,種目情報!$J$7)))</f>
        <v/>
      </c>
      <c r="AF28" t="str">
        <f>IF(E28="","",IF(②選手情報入力!S36="","",IF(I28=1,IF(②選手情報入力!$R$5="","",②選手情報入力!$R$5),IF(②選手情報入力!$R$6="","",②選手情報入力!$R$6))))</f>
        <v/>
      </c>
      <c r="AG28" t="str">
        <f>IF(E28="","",IF(②選手情報入力!S36="","",0))</f>
        <v/>
      </c>
      <c r="AH28" t="str">
        <f>IF(E28="","",IF(②選手情報入力!S36="","",2))</f>
        <v/>
      </c>
    </row>
    <row r="29" spans="1:34">
      <c r="A29" t="str">
        <f>IF(E29="","",I29*1000000+①学校情報入力!$D$3*1000+②選手情報入力!A37)</f>
        <v/>
      </c>
      <c r="B29" t="str">
        <f>IF(E29="","",①学校情報入力!$D$3)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1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2"/>
        <v/>
      </c>
      <c r="M29" t="str">
        <f t="shared" si="0"/>
        <v/>
      </c>
      <c r="O29" t="str">
        <f>IF(E29="","",IF(②選手情報入力!I37="","",IF(I29=1,VLOOKUP(②選手情報入力!I37,種目情報!$A$4:$B$60,2,FALSE),VLOOKUP(②選手情報入力!I37,種目情報!$E$4:$F$60,2,FALSE))))</f>
        <v/>
      </c>
      <c r="P29" t="str">
        <f>IF(E29="","",IF(②選手情報入力!J37="","",②選手情報入力!J37))</f>
        <v/>
      </c>
      <c r="Q29" s="37" t="str">
        <f>IF(E29="","",IF(②選手情報入力!I37="","",0))</f>
        <v/>
      </c>
      <c r="R29" t="str">
        <f>IF(E29="","",IF(②選手情報入力!I37="","",IF(I29=1,VLOOKUP(②選手情報入力!I37,種目情報!$A$4:$C$60,3,FALSE),VLOOKUP(②選手情報入力!I37,種目情報!$E$4:$G$60,3,FALSE))))</f>
        <v/>
      </c>
      <c r="S29" t="str">
        <f>IF(E29="","",IF(②選手情報入力!L37="","",IF(I29=1,VLOOKUP(②選手情報入力!L37,種目情報!$A$4:$B$60,2,FALSE),VLOOKUP(②選手情報入力!L37,種目情報!$E$4:$F$60,2,FALSE))))</f>
        <v/>
      </c>
      <c r="T29" t="str">
        <f>IF(E29="","",IF(②選手情報入力!M37="","",②選手情報入力!M37))</f>
        <v/>
      </c>
      <c r="U29" s="37" t="str">
        <f>IF(E29="","",IF(②選手情報入力!L37="","",0))</f>
        <v/>
      </c>
      <c r="V29" t="str">
        <f>IF(E29="","",IF(②選手情報入力!L37="","",IF(I29=1,VLOOKUP(②選手情報入力!L37,種目情報!$A$4:$C$60,3,FALSE),VLOOKUP(②選手情報入力!L37,種目情報!$E$4:$G$60,3,FALSE))))</f>
        <v/>
      </c>
      <c r="W29" t="str">
        <f>IF(E29="","",IF(②選手情報入力!O37="","",IF(I29=1,VLOOKUP(②選手情報入力!O37,種目情報!$A$4:$B$60,2,FALSE),VLOOKUP(②選手情報入力!O37,種目情報!$E$4:$F$60,2,FALSE))))</f>
        <v/>
      </c>
      <c r="X29" t="str">
        <f>IF(E29="","",IF(②選手情報入力!P37="","",②選手情報入力!P37))</f>
        <v/>
      </c>
      <c r="Y29" s="37" t="str">
        <f>IF(E29="","",IF(②選手情報入力!O37="","",0))</f>
        <v/>
      </c>
      <c r="Z29" t="str">
        <f>IF(E29="","",IF(②選手情報入力!O37="","",IF(I29=1,VLOOKUP(②選手情報入力!O37,種目情報!$A$4:$C$60,3,FALSE),VLOOKUP(②選手情報入力!O37,種目情報!$E$4:$G$60,3,FALSE))))</f>
        <v/>
      </c>
      <c r="AA29" t="str">
        <f>IF(E29="","",IF(②選手情報入力!R37="","",IF(I29=1,種目情報!$J$4,種目情報!$J$6)))</f>
        <v/>
      </c>
      <c r="AB29" t="str">
        <f>IF(E29="","",IF(②選手情報入力!R37="","",IF(I29=1,IF(②選手情報入力!$Q$5="","",②選手情報入力!$Q$5),IF(②選手情報入力!$Q$6="","",②選手情報入力!$Q$6))))</f>
        <v/>
      </c>
      <c r="AC29" t="str">
        <f>IF(E29="","",IF(②選手情報入力!R37="","",0))</f>
        <v/>
      </c>
      <c r="AD29" t="str">
        <f>IF(E29="","",IF(②選手情報入力!R37="","",2))</f>
        <v/>
      </c>
      <c r="AE29" t="str">
        <f>IF(E29="","",IF(②選手情報入力!S37="","",IF(I29=1,種目情報!$J$5,種目情報!$J$7)))</f>
        <v/>
      </c>
      <c r="AF29" t="str">
        <f>IF(E29="","",IF(②選手情報入力!S37="","",IF(I29=1,IF(②選手情報入力!$R$5="","",②選手情報入力!$R$5),IF(②選手情報入力!$R$6="","",②選手情報入力!$R$6))))</f>
        <v/>
      </c>
      <c r="AG29" t="str">
        <f>IF(E29="","",IF(②選手情報入力!S37="","",0))</f>
        <v/>
      </c>
      <c r="AH29" t="str">
        <f>IF(E29="","",IF(②選手情報入力!S37="","",2))</f>
        <v/>
      </c>
    </row>
    <row r="30" spans="1:34">
      <c r="A30" t="str">
        <f>IF(E30="","",I30*1000000+①学校情報入力!$D$3*1000+②選手情報入力!A38)</f>
        <v/>
      </c>
      <c r="B30" t="str">
        <f>IF(E30="","",①学校情報入力!$D$3)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1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2"/>
        <v/>
      </c>
      <c r="M30" t="str">
        <f t="shared" si="0"/>
        <v/>
      </c>
      <c r="O30" t="str">
        <f>IF(E30="","",IF(②選手情報入力!I38="","",IF(I30=1,VLOOKUP(②選手情報入力!I38,種目情報!$A$4:$B$60,2,FALSE),VLOOKUP(②選手情報入力!I38,種目情報!$E$4:$F$60,2,FALSE))))</f>
        <v/>
      </c>
      <c r="P30" t="str">
        <f>IF(E30="","",IF(②選手情報入力!J38="","",②選手情報入力!J38))</f>
        <v/>
      </c>
      <c r="Q30" s="37" t="str">
        <f>IF(E30="","",IF(②選手情報入力!I38="","",0))</f>
        <v/>
      </c>
      <c r="R30" t="str">
        <f>IF(E30="","",IF(②選手情報入力!I38="","",IF(I30=1,VLOOKUP(②選手情報入力!I38,種目情報!$A$4:$C$60,3,FALSE),VLOOKUP(②選手情報入力!I38,種目情報!$E$4:$G$60,3,FALSE))))</f>
        <v/>
      </c>
      <c r="S30" t="str">
        <f>IF(E30="","",IF(②選手情報入力!L38="","",IF(I30=1,VLOOKUP(②選手情報入力!L38,種目情報!$A$4:$B$60,2,FALSE),VLOOKUP(②選手情報入力!L38,種目情報!$E$4:$F$60,2,FALSE))))</f>
        <v/>
      </c>
      <c r="T30" t="str">
        <f>IF(E30="","",IF(②選手情報入力!M38="","",②選手情報入力!M38))</f>
        <v/>
      </c>
      <c r="U30" s="37" t="str">
        <f>IF(E30="","",IF(②選手情報入力!L38="","",0))</f>
        <v/>
      </c>
      <c r="V30" t="str">
        <f>IF(E30="","",IF(②選手情報入力!L38="","",IF(I30=1,VLOOKUP(②選手情報入力!L38,種目情報!$A$4:$C$60,3,FALSE),VLOOKUP(②選手情報入力!L38,種目情報!$E$4:$G$60,3,FALSE))))</f>
        <v/>
      </c>
      <c r="W30" t="str">
        <f>IF(E30="","",IF(②選手情報入力!O38="","",IF(I30=1,VLOOKUP(②選手情報入力!O38,種目情報!$A$4:$B$60,2,FALSE),VLOOKUP(②選手情報入力!O38,種目情報!$E$4:$F$60,2,FALSE))))</f>
        <v/>
      </c>
      <c r="X30" t="str">
        <f>IF(E30="","",IF(②選手情報入力!P38="","",②選手情報入力!P38))</f>
        <v/>
      </c>
      <c r="Y30" s="37" t="str">
        <f>IF(E30="","",IF(②選手情報入力!O38="","",0))</f>
        <v/>
      </c>
      <c r="Z30" t="str">
        <f>IF(E30="","",IF(②選手情報入力!O38="","",IF(I30=1,VLOOKUP(②選手情報入力!O38,種目情報!$A$4:$C$60,3,FALSE),VLOOKUP(②選手情報入力!O38,種目情報!$E$4:$G$60,3,FALSE))))</f>
        <v/>
      </c>
      <c r="AA30" t="str">
        <f>IF(E30="","",IF(②選手情報入力!R38="","",IF(I30=1,種目情報!$J$4,種目情報!$J$6)))</f>
        <v/>
      </c>
      <c r="AB30" t="str">
        <f>IF(E30="","",IF(②選手情報入力!R38="","",IF(I30=1,IF(②選手情報入力!$Q$5="","",②選手情報入力!$Q$5),IF(②選手情報入力!$Q$6="","",②選手情報入力!$Q$6))))</f>
        <v/>
      </c>
      <c r="AC30" t="str">
        <f>IF(E30="","",IF(②選手情報入力!R38="","",0))</f>
        <v/>
      </c>
      <c r="AD30" t="str">
        <f>IF(E30="","",IF(②選手情報入力!R38="","",2))</f>
        <v/>
      </c>
      <c r="AE30" t="str">
        <f>IF(E30="","",IF(②選手情報入力!S38="","",IF(I30=1,種目情報!$J$5,種目情報!$J$7)))</f>
        <v/>
      </c>
      <c r="AF30" t="str">
        <f>IF(E30="","",IF(②選手情報入力!S38="","",IF(I30=1,IF(②選手情報入力!$R$5="","",②選手情報入力!$R$5),IF(②選手情報入力!$R$6="","",②選手情報入力!$R$6))))</f>
        <v/>
      </c>
      <c r="AG30" t="str">
        <f>IF(E30="","",IF(②選手情報入力!S38="","",0))</f>
        <v/>
      </c>
      <c r="AH30" t="str">
        <f>IF(E30="","",IF(②選手情報入力!S38="","",2))</f>
        <v/>
      </c>
    </row>
    <row r="31" spans="1:34">
      <c r="A31" t="str">
        <f>IF(E31="","",I31*1000000+①学校情報入力!$D$3*1000+②選手情報入力!A39)</f>
        <v/>
      </c>
      <c r="B31" t="str">
        <f>IF(E31="","",①学校情報入力!$D$3)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1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2"/>
        <v/>
      </c>
      <c r="M31" t="str">
        <f t="shared" si="0"/>
        <v/>
      </c>
      <c r="O31" t="str">
        <f>IF(E31="","",IF(②選手情報入力!I39="","",IF(I31=1,VLOOKUP(②選手情報入力!I39,種目情報!$A$4:$B$60,2,FALSE),VLOOKUP(②選手情報入力!I39,種目情報!$E$4:$F$60,2,FALSE))))</f>
        <v/>
      </c>
      <c r="P31" t="str">
        <f>IF(E31="","",IF(②選手情報入力!J39="","",②選手情報入力!J39))</f>
        <v/>
      </c>
      <c r="Q31" s="37" t="str">
        <f>IF(E31="","",IF(②選手情報入力!I39="","",0))</f>
        <v/>
      </c>
      <c r="R31" t="str">
        <f>IF(E31="","",IF(②選手情報入力!I39="","",IF(I31=1,VLOOKUP(②選手情報入力!I39,種目情報!$A$4:$C$60,3,FALSE),VLOOKUP(②選手情報入力!I39,種目情報!$E$4:$G$60,3,FALSE))))</f>
        <v/>
      </c>
      <c r="S31" t="str">
        <f>IF(E31="","",IF(②選手情報入力!L39="","",IF(I31=1,VLOOKUP(②選手情報入力!L39,種目情報!$A$4:$B$60,2,FALSE),VLOOKUP(②選手情報入力!L39,種目情報!$E$4:$F$60,2,FALSE))))</f>
        <v/>
      </c>
      <c r="T31" t="str">
        <f>IF(E31="","",IF(②選手情報入力!M39="","",②選手情報入力!M39))</f>
        <v/>
      </c>
      <c r="U31" s="37" t="str">
        <f>IF(E31="","",IF(②選手情報入力!L39="","",0))</f>
        <v/>
      </c>
      <c r="V31" t="str">
        <f>IF(E31="","",IF(②選手情報入力!L39="","",IF(I31=1,VLOOKUP(②選手情報入力!L39,種目情報!$A$4:$C$60,3,FALSE),VLOOKUP(②選手情報入力!L39,種目情報!$E$4:$G$60,3,FALSE))))</f>
        <v/>
      </c>
      <c r="W31" t="str">
        <f>IF(E31="","",IF(②選手情報入力!O39="","",IF(I31=1,VLOOKUP(②選手情報入力!O39,種目情報!$A$4:$B$60,2,FALSE),VLOOKUP(②選手情報入力!O39,種目情報!$E$4:$F$60,2,FALSE))))</f>
        <v/>
      </c>
      <c r="X31" t="str">
        <f>IF(E31="","",IF(②選手情報入力!P39="","",②選手情報入力!P39))</f>
        <v/>
      </c>
      <c r="Y31" s="37" t="str">
        <f>IF(E31="","",IF(②選手情報入力!O39="","",0))</f>
        <v/>
      </c>
      <c r="Z31" t="str">
        <f>IF(E31="","",IF(②選手情報入力!O39="","",IF(I31=1,VLOOKUP(②選手情報入力!O39,種目情報!$A$4:$C$60,3,FALSE),VLOOKUP(②選手情報入力!O39,種目情報!$E$4:$G$60,3,FALSE))))</f>
        <v/>
      </c>
      <c r="AA31" t="str">
        <f>IF(E31="","",IF(②選手情報入力!R39="","",IF(I31=1,種目情報!$J$4,種目情報!$J$6)))</f>
        <v/>
      </c>
      <c r="AB31" t="str">
        <f>IF(E31="","",IF(②選手情報入力!R39="","",IF(I31=1,IF(②選手情報入力!$Q$5="","",②選手情報入力!$Q$5),IF(②選手情報入力!$Q$6="","",②選手情報入力!$Q$6))))</f>
        <v/>
      </c>
      <c r="AC31" t="str">
        <f>IF(E31="","",IF(②選手情報入力!R39="","",0))</f>
        <v/>
      </c>
      <c r="AD31" t="str">
        <f>IF(E31="","",IF(②選手情報入力!R39="","",2))</f>
        <v/>
      </c>
      <c r="AE31" t="str">
        <f>IF(E31="","",IF(②選手情報入力!S39="","",IF(I31=1,種目情報!$J$5,種目情報!$J$7)))</f>
        <v/>
      </c>
      <c r="AF31" t="str">
        <f>IF(E31="","",IF(②選手情報入力!S39="","",IF(I31=1,IF(②選手情報入力!$R$5="","",②選手情報入力!$R$5),IF(②選手情報入力!$R$6="","",②選手情報入力!$R$6))))</f>
        <v/>
      </c>
      <c r="AG31" t="str">
        <f>IF(E31="","",IF(②選手情報入力!S39="","",0))</f>
        <v/>
      </c>
      <c r="AH31" t="str">
        <f>IF(E31="","",IF(②選手情報入力!S39="","",2))</f>
        <v/>
      </c>
    </row>
    <row r="32" spans="1:34">
      <c r="A32" t="str">
        <f>IF(E32="","",I32*1000000+①学校情報入力!$D$3*1000+②選手情報入力!A40)</f>
        <v/>
      </c>
      <c r="B32" t="str">
        <f>IF(E32="","",①学校情報入力!$D$3)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1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2"/>
        <v/>
      </c>
      <c r="M32" t="str">
        <f t="shared" si="0"/>
        <v/>
      </c>
      <c r="O32" t="str">
        <f>IF(E32="","",IF(②選手情報入力!I40="","",IF(I32=1,VLOOKUP(②選手情報入力!I40,種目情報!$A$4:$B$60,2,FALSE),VLOOKUP(②選手情報入力!I40,種目情報!$E$4:$F$60,2,FALSE))))</f>
        <v/>
      </c>
      <c r="P32" t="str">
        <f>IF(E32="","",IF(②選手情報入力!J40="","",②選手情報入力!J40))</f>
        <v/>
      </c>
      <c r="Q32" s="37" t="str">
        <f>IF(E32="","",IF(②選手情報入力!I40="","",0))</f>
        <v/>
      </c>
      <c r="R32" t="str">
        <f>IF(E32="","",IF(②選手情報入力!I40="","",IF(I32=1,VLOOKUP(②選手情報入力!I40,種目情報!$A$4:$C$60,3,FALSE),VLOOKUP(②選手情報入力!I40,種目情報!$E$4:$G$60,3,FALSE))))</f>
        <v/>
      </c>
      <c r="S32" t="str">
        <f>IF(E32="","",IF(②選手情報入力!L40="","",IF(I32=1,VLOOKUP(②選手情報入力!L40,種目情報!$A$4:$B$60,2,FALSE),VLOOKUP(②選手情報入力!L40,種目情報!$E$4:$F$60,2,FALSE))))</f>
        <v/>
      </c>
      <c r="T32" t="str">
        <f>IF(E32="","",IF(②選手情報入力!M40="","",②選手情報入力!M40))</f>
        <v/>
      </c>
      <c r="U32" s="37" t="str">
        <f>IF(E32="","",IF(②選手情報入力!L40="","",0))</f>
        <v/>
      </c>
      <c r="V32" t="str">
        <f>IF(E32="","",IF(②選手情報入力!L40="","",IF(I32=1,VLOOKUP(②選手情報入力!L40,種目情報!$A$4:$C$60,3,FALSE),VLOOKUP(②選手情報入力!L40,種目情報!$E$4:$G$60,3,FALSE))))</f>
        <v/>
      </c>
      <c r="W32" t="str">
        <f>IF(E32="","",IF(②選手情報入力!O40="","",IF(I32=1,VLOOKUP(②選手情報入力!O40,種目情報!$A$4:$B$60,2,FALSE),VLOOKUP(②選手情報入力!O40,種目情報!$E$4:$F$60,2,FALSE))))</f>
        <v/>
      </c>
      <c r="X32" t="str">
        <f>IF(E32="","",IF(②選手情報入力!P40="","",②選手情報入力!P40))</f>
        <v/>
      </c>
      <c r="Y32" s="37" t="str">
        <f>IF(E32="","",IF(②選手情報入力!O40="","",0))</f>
        <v/>
      </c>
      <c r="Z32" t="str">
        <f>IF(E32="","",IF(②選手情報入力!O40="","",IF(I32=1,VLOOKUP(②選手情報入力!O40,種目情報!$A$4:$C$60,3,FALSE),VLOOKUP(②選手情報入力!O40,種目情報!$E$4:$G$60,3,FALSE))))</f>
        <v/>
      </c>
      <c r="AA32" t="str">
        <f>IF(E32="","",IF(②選手情報入力!R40="","",IF(I32=1,種目情報!$J$4,種目情報!$J$6)))</f>
        <v/>
      </c>
      <c r="AB32" t="str">
        <f>IF(E32="","",IF(②選手情報入力!R40="","",IF(I32=1,IF(②選手情報入力!$Q$5="","",②選手情報入力!$Q$5),IF(②選手情報入力!$Q$6="","",②選手情報入力!$Q$6))))</f>
        <v/>
      </c>
      <c r="AC32" t="str">
        <f>IF(E32="","",IF(②選手情報入力!R40="","",0))</f>
        <v/>
      </c>
      <c r="AD32" t="str">
        <f>IF(E32="","",IF(②選手情報入力!R40="","",2))</f>
        <v/>
      </c>
      <c r="AE32" t="str">
        <f>IF(E32="","",IF(②選手情報入力!S40="","",IF(I32=1,種目情報!$J$5,種目情報!$J$7)))</f>
        <v/>
      </c>
      <c r="AF32" t="str">
        <f>IF(E32="","",IF(②選手情報入力!S40="","",IF(I32=1,IF(②選手情報入力!$R$5="","",②選手情報入力!$R$5),IF(②選手情報入力!$R$6="","",②選手情報入力!$R$6))))</f>
        <v/>
      </c>
      <c r="AG32" t="str">
        <f>IF(E32="","",IF(②選手情報入力!S40="","",0))</f>
        <v/>
      </c>
      <c r="AH32" t="str">
        <f>IF(E32="","",IF(②選手情報入力!S40="","",2))</f>
        <v/>
      </c>
    </row>
    <row r="33" spans="1:34">
      <c r="A33" t="str">
        <f>IF(E33="","",I33*1000000+①学校情報入力!$D$3*1000+②選手情報入力!A41)</f>
        <v/>
      </c>
      <c r="B33" t="str">
        <f>IF(E33="","",①学校情報入力!$D$3)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1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2"/>
        <v/>
      </c>
      <c r="M33" t="str">
        <f t="shared" si="0"/>
        <v/>
      </c>
      <c r="O33" t="str">
        <f>IF(E33="","",IF(②選手情報入力!I41="","",IF(I33=1,VLOOKUP(②選手情報入力!I41,種目情報!$A$4:$B$60,2,FALSE),VLOOKUP(②選手情報入力!I41,種目情報!$E$4:$F$60,2,FALSE))))</f>
        <v/>
      </c>
      <c r="P33" t="str">
        <f>IF(E33="","",IF(②選手情報入力!J41="","",②選手情報入力!J41))</f>
        <v/>
      </c>
      <c r="Q33" s="37" t="str">
        <f>IF(E33="","",IF(②選手情報入力!I41="","",0))</f>
        <v/>
      </c>
      <c r="R33" t="str">
        <f>IF(E33="","",IF(②選手情報入力!I41="","",IF(I33=1,VLOOKUP(②選手情報入力!I41,種目情報!$A$4:$C$60,3,FALSE),VLOOKUP(②選手情報入力!I41,種目情報!$E$4:$G$60,3,FALSE))))</f>
        <v/>
      </c>
      <c r="S33" t="str">
        <f>IF(E33="","",IF(②選手情報入力!L41="","",IF(I33=1,VLOOKUP(②選手情報入力!L41,種目情報!$A$4:$B$60,2,FALSE),VLOOKUP(②選手情報入力!L41,種目情報!$E$4:$F$60,2,FALSE))))</f>
        <v/>
      </c>
      <c r="T33" t="str">
        <f>IF(E33="","",IF(②選手情報入力!M41="","",②選手情報入力!M41))</f>
        <v/>
      </c>
      <c r="U33" s="37" t="str">
        <f>IF(E33="","",IF(②選手情報入力!L41="","",0))</f>
        <v/>
      </c>
      <c r="V33" t="str">
        <f>IF(E33="","",IF(②選手情報入力!L41="","",IF(I33=1,VLOOKUP(②選手情報入力!L41,種目情報!$A$4:$C$60,3,FALSE),VLOOKUP(②選手情報入力!L41,種目情報!$E$4:$G$60,3,FALSE))))</f>
        <v/>
      </c>
      <c r="W33" t="str">
        <f>IF(E33="","",IF(②選手情報入力!O41="","",IF(I33=1,VLOOKUP(②選手情報入力!O41,種目情報!$A$4:$B$60,2,FALSE),VLOOKUP(②選手情報入力!O41,種目情報!$E$4:$F$60,2,FALSE))))</f>
        <v/>
      </c>
      <c r="X33" t="str">
        <f>IF(E33="","",IF(②選手情報入力!P41="","",②選手情報入力!P41))</f>
        <v/>
      </c>
      <c r="Y33" s="37" t="str">
        <f>IF(E33="","",IF(②選手情報入力!O41="","",0))</f>
        <v/>
      </c>
      <c r="Z33" t="str">
        <f>IF(E33="","",IF(②選手情報入力!O41="","",IF(I33=1,VLOOKUP(②選手情報入力!O41,種目情報!$A$4:$C$60,3,FALSE),VLOOKUP(②選手情報入力!O41,種目情報!$E$4:$G$60,3,FALSE))))</f>
        <v/>
      </c>
      <c r="AA33" t="str">
        <f>IF(E33="","",IF(②選手情報入力!R41="","",IF(I33=1,種目情報!$J$4,種目情報!$J$6)))</f>
        <v/>
      </c>
      <c r="AB33" t="str">
        <f>IF(E33="","",IF(②選手情報入力!R41="","",IF(I33=1,IF(②選手情報入力!$Q$5="","",②選手情報入力!$Q$5),IF(②選手情報入力!$Q$6="","",②選手情報入力!$Q$6))))</f>
        <v/>
      </c>
      <c r="AC33" t="str">
        <f>IF(E33="","",IF(②選手情報入力!R41="","",0))</f>
        <v/>
      </c>
      <c r="AD33" t="str">
        <f>IF(E33="","",IF(②選手情報入力!R41="","",2))</f>
        <v/>
      </c>
      <c r="AE33" t="str">
        <f>IF(E33="","",IF(②選手情報入力!S41="","",IF(I33=1,種目情報!$J$5,種目情報!$J$7)))</f>
        <v/>
      </c>
      <c r="AF33" t="str">
        <f>IF(E33="","",IF(②選手情報入力!S41="","",IF(I33=1,IF(②選手情報入力!$R$5="","",②選手情報入力!$R$5),IF(②選手情報入力!$R$6="","",②選手情報入力!$R$6))))</f>
        <v/>
      </c>
      <c r="AG33" t="str">
        <f>IF(E33="","",IF(②選手情報入力!S41="","",0))</f>
        <v/>
      </c>
      <c r="AH33" t="str">
        <f>IF(E33="","",IF(②選手情報入力!S41="","",2))</f>
        <v/>
      </c>
    </row>
    <row r="34" spans="1:34">
      <c r="A34" t="str">
        <f>IF(E34="","",I34*1000000+①学校情報入力!$D$3*1000+②選手情報入力!A42)</f>
        <v/>
      </c>
      <c r="B34" t="str">
        <f>IF(E34="","",①学校情報入力!$D$3)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1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2"/>
        <v/>
      </c>
      <c r="M34" t="str">
        <f t="shared" ref="M34:M65" si="3">IF(E34="","","愛　知")</f>
        <v/>
      </c>
      <c r="O34" t="str">
        <f>IF(E34="","",IF(②選手情報入力!I42="","",IF(I34=1,VLOOKUP(②選手情報入力!I42,種目情報!$A$4:$B$60,2,FALSE),VLOOKUP(②選手情報入力!I42,種目情報!$E$4:$F$60,2,FALSE))))</f>
        <v/>
      </c>
      <c r="P34" t="str">
        <f>IF(E34="","",IF(②選手情報入力!J42="","",②選手情報入力!J42))</f>
        <v/>
      </c>
      <c r="Q34" s="37" t="str">
        <f>IF(E34="","",IF(②選手情報入力!I42="","",0))</f>
        <v/>
      </c>
      <c r="R34" t="str">
        <f>IF(E34="","",IF(②選手情報入力!I42="","",IF(I34=1,VLOOKUP(②選手情報入力!I42,種目情報!$A$4:$C$60,3,FALSE),VLOOKUP(②選手情報入力!I42,種目情報!$E$4:$G$60,3,FALSE))))</f>
        <v/>
      </c>
      <c r="S34" t="str">
        <f>IF(E34="","",IF(②選手情報入力!L42="","",IF(I34=1,VLOOKUP(②選手情報入力!L42,種目情報!$A$4:$B$60,2,FALSE),VLOOKUP(②選手情報入力!L42,種目情報!$E$4:$F$60,2,FALSE))))</f>
        <v/>
      </c>
      <c r="T34" t="str">
        <f>IF(E34="","",IF(②選手情報入力!M42="","",②選手情報入力!M42))</f>
        <v/>
      </c>
      <c r="U34" s="37" t="str">
        <f>IF(E34="","",IF(②選手情報入力!L42="","",0))</f>
        <v/>
      </c>
      <c r="V34" t="str">
        <f>IF(E34="","",IF(②選手情報入力!L42="","",IF(I34=1,VLOOKUP(②選手情報入力!L42,種目情報!$A$4:$C$60,3,FALSE),VLOOKUP(②選手情報入力!L42,種目情報!$E$4:$G$60,3,FALSE))))</f>
        <v/>
      </c>
      <c r="W34" t="str">
        <f>IF(E34="","",IF(②選手情報入力!O42="","",IF(I34=1,VLOOKUP(②選手情報入力!O42,種目情報!$A$4:$B$60,2,FALSE),VLOOKUP(②選手情報入力!O42,種目情報!$E$4:$F$60,2,FALSE))))</f>
        <v/>
      </c>
      <c r="X34" t="str">
        <f>IF(E34="","",IF(②選手情報入力!P42="","",②選手情報入力!P42))</f>
        <v/>
      </c>
      <c r="Y34" s="37" t="str">
        <f>IF(E34="","",IF(②選手情報入力!O42="","",0))</f>
        <v/>
      </c>
      <c r="Z34" t="str">
        <f>IF(E34="","",IF(②選手情報入力!O42="","",IF(I34=1,VLOOKUP(②選手情報入力!O42,種目情報!$A$4:$C$60,3,FALSE),VLOOKUP(②選手情報入力!O42,種目情報!$E$4:$G$60,3,FALSE))))</f>
        <v/>
      </c>
      <c r="AA34" t="str">
        <f>IF(E34="","",IF(②選手情報入力!R42="","",IF(I34=1,種目情報!$J$4,種目情報!$J$6)))</f>
        <v/>
      </c>
      <c r="AB34" t="str">
        <f>IF(E34="","",IF(②選手情報入力!R42="","",IF(I34=1,IF(②選手情報入力!$Q$5="","",②選手情報入力!$Q$5),IF(②選手情報入力!$Q$6="","",②選手情報入力!$Q$6))))</f>
        <v/>
      </c>
      <c r="AC34" t="str">
        <f>IF(E34="","",IF(②選手情報入力!R42="","",0))</f>
        <v/>
      </c>
      <c r="AD34" t="str">
        <f>IF(E34="","",IF(②選手情報入力!R42="","",2))</f>
        <v/>
      </c>
      <c r="AE34" t="str">
        <f>IF(E34="","",IF(②選手情報入力!S42="","",IF(I34=1,種目情報!$J$5,種目情報!$J$7)))</f>
        <v/>
      </c>
      <c r="AF34" t="str">
        <f>IF(E34="","",IF(②選手情報入力!S42="","",IF(I34=1,IF(②選手情報入力!$R$5="","",②選手情報入力!$R$5),IF(②選手情報入力!$R$6="","",②選手情報入力!$R$6))))</f>
        <v/>
      </c>
      <c r="AG34" t="str">
        <f>IF(E34="","",IF(②選手情報入力!S42="","",0))</f>
        <v/>
      </c>
      <c r="AH34" t="str">
        <f>IF(E34="","",IF(②選手情報入力!S42="","",2))</f>
        <v/>
      </c>
    </row>
    <row r="35" spans="1:34">
      <c r="A35" t="str">
        <f>IF(E35="","",I35*1000000+①学校情報入力!$D$3*1000+②選手情報入力!A43)</f>
        <v/>
      </c>
      <c r="B35" t="str">
        <f>IF(E35="","",①学校情報入力!$D$3)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1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2"/>
        <v/>
      </c>
      <c r="M35" t="str">
        <f t="shared" si="3"/>
        <v/>
      </c>
      <c r="O35" t="str">
        <f>IF(E35="","",IF(②選手情報入力!I43="","",IF(I35=1,VLOOKUP(②選手情報入力!I43,種目情報!$A$4:$B$60,2,FALSE),VLOOKUP(②選手情報入力!I43,種目情報!$E$4:$F$60,2,FALSE))))</f>
        <v/>
      </c>
      <c r="P35" t="str">
        <f>IF(E35="","",IF(②選手情報入力!J43="","",②選手情報入力!J43))</f>
        <v/>
      </c>
      <c r="Q35" s="37" t="str">
        <f>IF(E35="","",IF(②選手情報入力!I43="","",0))</f>
        <v/>
      </c>
      <c r="R35" t="str">
        <f>IF(E35="","",IF(②選手情報入力!I43="","",IF(I35=1,VLOOKUP(②選手情報入力!I43,種目情報!$A$4:$C$60,3,FALSE),VLOOKUP(②選手情報入力!I43,種目情報!$E$4:$G$60,3,FALSE))))</f>
        <v/>
      </c>
      <c r="S35" t="str">
        <f>IF(E35="","",IF(②選手情報入力!L43="","",IF(I35=1,VLOOKUP(②選手情報入力!L43,種目情報!$A$4:$B$60,2,FALSE),VLOOKUP(②選手情報入力!L43,種目情報!$E$4:$F$60,2,FALSE))))</f>
        <v/>
      </c>
      <c r="T35" t="str">
        <f>IF(E35="","",IF(②選手情報入力!M43="","",②選手情報入力!M43))</f>
        <v/>
      </c>
      <c r="U35" s="37" t="str">
        <f>IF(E35="","",IF(②選手情報入力!L43="","",0))</f>
        <v/>
      </c>
      <c r="V35" t="str">
        <f>IF(E35="","",IF(②選手情報入力!L43="","",IF(I35=1,VLOOKUP(②選手情報入力!L43,種目情報!$A$4:$C$60,3,FALSE),VLOOKUP(②選手情報入力!L43,種目情報!$E$4:$G$60,3,FALSE))))</f>
        <v/>
      </c>
      <c r="W35" t="str">
        <f>IF(E35="","",IF(②選手情報入力!O43="","",IF(I35=1,VLOOKUP(②選手情報入力!O43,種目情報!$A$4:$B$60,2,FALSE),VLOOKUP(②選手情報入力!O43,種目情報!$E$4:$F$60,2,FALSE))))</f>
        <v/>
      </c>
      <c r="X35" t="str">
        <f>IF(E35="","",IF(②選手情報入力!P43="","",②選手情報入力!P43))</f>
        <v/>
      </c>
      <c r="Y35" s="37" t="str">
        <f>IF(E35="","",IF(②選手情報入力!O43="","",0))</f>
        <v/>
      </c>
      <c r="Z35" t="str">
        <f>IF(E35="","",IF(②選手情報入力!O43="","",IF(I35=1,VLOOKUP(②選手情報入力!O43,種目情報!$A$4:$C$60,3,FALSE),VLOOKUP(②選手情報入力!O43,種目情報!$E$4:$G$60,3,FALSE))))</f>
        <v/>
      </c>
      <c r="AA35" t="str">
        <f>IF(E35="","",IF(②選手情報入力!R43="","",IF(I35=1,種目情報!$J$4,種目情報!$J$6)))</f>
        <v/>
      </c>
      <c r="AB35" t="str">
        <f>IF(E35="","",IF(②選手情報入力!R43="","",IF(I35=1,IF(②選手情報入力!$Q$5="","",②選手情報入力!$Q$5),IF(②選手情報入力!$Q$6="","",②選手情報入力!$Q$6))))</f>
        <v/>
      </c>
      <c r="AC35" t="str">
        <f>IF(E35="","",IF(②選手情報入力!R43="","",0))</f>
        <v/>
      </c>
      <c r="AD35" t="str">
        <f>IF(E35="","",IF(②選手情報入力!R43="","",2))</f>
        <v/>
      </c>
      <c r="AE35" t="str">
        <f>IF(E35="","",IF(②選手情報入力!S43="","",IF(I35=1,種目情報!$J$5,種目情報!$J$7)))</f>
        <v/>
      </c>
      <c r="AF35" t="str">
        <f>IF(E35="","",IF(②選手情報入力!S43="","",IF(I35=1,IF(②選手情報入力!$R$5="","",②選手情報入力!$R$5),IF(②選手情報入力!$R$6="","",②選手情報入力!$R$6))))</f>
        <v/>
      </c>
      <c r="AG35" t="str">
        <f>IF(E35="","",IF(②選手情報入力!S43="","",0))</f>
        <v/>
      </c>
      <c r="AH35" t="str">
        <f>IF(E35="","",IF(②選手情報入力!S43="","",2))</f>
        <v/>
      </c>
    </row>
    <row r="36" spans="1:34">
      <c r="A36" t="str">
        <f>IF(E36="","",I36*1000000+①学校情報入力!$D$3*1000+②選手情報入力!A44)</f>
        <v/>
      </c>
      <c r="B36" t="str">
        <f>IF(E36="","",①学校情報入力!$D$3)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1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2"/>
        <v/>
      </c>
      <c r="M36" t="str">
        <f t="shared" si="3"/>
        <v/>
      </c>
      <c r="O36" t="str">
        <f>IF(E36="","",IF(②選手情報入力!I44="","",IF(I36=1,VLOOKUP(②選手情報入力!I44,種目情報!$A$4:$B$60,2,FALSE),VLOOKUP(②選手情報入力!I44,種目情報!$E$4:$F$60,2,FALSE))))</f>
        <v/>
      </c>
      <c r="P36" t="str">
        <f>IF(E36="","",IF(②選手情報入力!J44="","",②選手情報入力!J44))</f>
        <v/>
      </c>
      <c r="Q36" s="37" t="str">
        <f>IF(E36="","",IF(②選手情報入力!I44="","",0))</f>
        <v/>
      </c>
      <c r="R36" t="str">
        <f>IF(E36="","",IF(②選手情報入力!I44="","",IF(I36=1,VLOOKUP(②選手情報入力!I44,種目情報!$A$4:$C$60,3,FALSE),VLOOKUP(②選手情報入力!I44,種目情報!$E$4:$G$60,3,FALSE))))</f>
        <v/>
      </c>
      <c r="S36" t="str">
        <f>IF(E36="","",IF(②選手情報入力!L44="","",IF(I36=1,VLOOKUP(②選手情報入力!L44,種目情報!$A$4:$B$60,2,FALSE),VLOOKUP(②選手情報入力!L44,種目情報!$E$4:$F$60,2,FALSE))))</f>
        <v/>
      </c>
      <c r="T36" t="str">
        <f>IF(E36="","",IF(②選手情報入力!M44="","",②選手情報入力!M44))</f>
        <v/>
      </c>
      <c r="U36" s="37" t="str">
        <f>IF(E36="","",IF(②選手情報入力!L44="","",0))</f>
        <v/>
      </c>
      <c r="V36" t="str">
        <f>IF(E36="","",IF(②選手情報入力!L44="","",IF(I36=1,VLOOKUP(②選手情報入力!L44,種目情報!$A$4:$C$60,3,FALSE),VLOOKUP(②選手情報入力!L44,種目情報!$E$4:$G$60,3,FALSE))))</f>
        <v/>
      </c>
      <c r="W36" t="str">
        <f>IF(E36="","",IF(②選手情報入力!O44="","",IF(I36=1,VLOOKUP(②選手情報入力!O44,種目情報!$A$4:$B$60,2,FALSE),VLOOKUP(②選手情報入力!O44,種目情報!$E$4:$F$60,2,FALSE))))</f>
        <v/>
      </c>
      <c r="X36" t="str">
        <f>IF(E36="","",IF(②選手情報入力!P44="","",②選手情報入力!P44))</f>
        <v/>
      </c>
      <c r="Y36" s="37" t="str">
        <f>IF(E36="","",IF(②選手情報入力!O44="","",0))</f>
        <v/>
      </c>
      <c r="Z36" t="str">
        <f>IF(E36="","",IF(②選手情報入力!O44="","",IF(I36=1,VLOOKUP(②選手情報入力!O44,種目情報!$A$4:$C$60,3,FALSE),VLOOKUP(②選手情報入力!O44,種目情報!$E$4:$G$60,3,FALSE))))</f>
        <v/>
      </c>
      <c r="AA36" t="str">
        <f>IF(E36="","",IF(②選手情報入力!R44="","",IF(I36=1,種目情報!$J$4,種目情報!$J$6)))</f>
        <v/>
      </c>
      <c r="AB36" t="str">
        <f>IF(E36="","",IF(②選手情報入力!R44="","",IF(I36=1,IF(②選手情報入力!$Q$5="","",②選手情報入力!$Q$5),IF(②選手情報入力!$Q$6="","",②選手情報入力!$Q$6))))</f>
        <v/>
      </c>
      <c r="AC36" t="str">
        <f>IF(E36="","",IF(②選手情報入力!R44="","",0))</f>
        <v/>
      </c>
      <c r="AD36" t="str">
        <f>IF(E36="","",IF(②選手情報入力!R44="","",2))</f>
        <v/>
      </c>
      <c r="AE36" t="str">
        <f>IF(E36="","",IF(②選手情報入力!S44="","",IF(I36=1,種目情報!$J$5,種目情報!$J$7)))</f>
        <v/>
      </c>
      <c r="AF36" t="str">
        <f>IF(E36="","",IF(②選手情報入力!S44="","",IF(I36=1,IF(②選手情報入力!$R$5="","",②選手情報入力!$R$5),IF(②選手情報入力!$R$6="","",②選手情報入力!$R$6))))</f>
        <v/>
      </c>
      <c r="AG36" t="str">
        <f>IF(E36="","",IF(②選手情報入力!S44="","",0))</f>
        <v/>
      </c>
      <c r="AH36" t="str">
        <f>IF(E36="","",IF(②選手情報入力!S44="","",2))</f>
        <v/>
      </c>
    </row>
    <row r="37" spans="1:34">
      <c r="A37" t="str">
        <f>IF(E37="","",I37*1000000+①学校情報入力!$D$3*1000+②選手情報入力!A45)</f>
        <v/>
      </c>
      <c r="B37" t="str">
        <f>IF(E37="","",①学校情報入力!$D$3)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1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2"/>
        <v/>
      </c>
      <c r="M37" t="str">
        <f t="shared" si="3"/>
        <v/>
      </c>
      <c r="O37" t="str">
        <f>IF(E37="","",IF(②選手情報入力!I45="","",IF(I37=1,VLOOKUP(②選手情報入力!I45,種目情報!$A$4:$B$60,2,FALSE),VLOOKUP(②選手情報入力!I45,種目情報!$E$4:$F$60,2,FALSE))))</f>
        <v/>
      </c>
      <c r="P37" t="str">
        <f>IF(E37="","",IF(②選手情報入力!J45="","",②選手情報入力!J45))</f>
        <v/>
      </c>
      <c r="Q37" s="37" t="str">
        <f>IF(E37="","",IF(②選手情報入力!I45="","",0))</f>
        <v/>
      </c>
      <c r="R37" t="str">
        <f>IF(E37="","",IF(②選手情報入力!I45="","",IF(I37=1,VLOOKUP(②選手情報入力!I45,種目情報!$A$4:$C$60,3,FALSE),VLOOKUP(②選手情報入力!I45,種目情報!$E$4:$G$60,3,FALSE))))</f>
        <v/>
      </c>
      <c r="S37" t="str">
        <f>IF(E37="","",IF(②選手情報入力!L45="","",IF(I37=1,VLOOKUP(②選手情報入力!L45,種目情報!$A$4:$B$60,2,FALSE),VLOOKUP(②選手情報入力!L45,種目情報!$E$4:$F$60,2,FALSE))))</f>
        <v/>
      </c>
      <c r="T37" t="str">
        <f>IF(E37="","",IF(②選手情報入力!M45="","",②選手情報入力!M45))</f>
        <v/>
      </c>
      <c r="U37" s="37" t="str">
        <f>IF(E37="","",IF(②選手情報入力!L45="","",0))</f>
        <v/>
      </c>
      <c r="V37" t="str">
        <f>IF(E37="","",IF(②選手情報入力!L45="","",IF(I37=1,VLOOKUP(②選手情報入力!L45,種目情報!$A$4:$C$60,3,FALSE),VLOOKUP(②選手情報入力!L45,種目情報!$E$4:$G$60,3,FALSE))))</f>
        <v/>
      </c>
      <c r="W37" t="str">
        <f>IF(E37="","",IF(②選手情報入力!O45="","",IF(I37=1,VLOOKUP(②選手情報入力!O45,種目情報!$A$4:$B$60,2,FALSE),VLOOKUP(②選手情報入力!O45,種目情報!$E$4:$F$60,2,FALSE))))</f>
        <v/>
      </c>
      <c r="X37" t="str">
        <f>IF(E37="","",IF(②選手情報入力!P45="","",②選手情報入力!P45))</f>
        <v/>
      </c>
      <c r="Y37" s="37" t="str">
        <f>IF(E37="","",IF(②選手情報入力!O45="","",0))</f>
        <v/>
      </c>
      <c r="Z37" t="str">
        <f>IF(E37="","",IF(②選手情報入力!O45="","",IF(I37=1,VLOOKUP(②選手情報入力!O45,種目情報!$A$4:$C$60,3,FALSE),VLOOKUP(②選手情報入力!O45,種目情報!$E$4:$G$60,3,FALSE))))</f>
        <v/>
      </c>
      <c r="AA37" t="str">
        <f>IF(E37="","",IF(②選手情報入力!R45="","",IF(I37=1,種目情報!$J$4,種目情報!$J$6)))</f>
        <v/>
      </c>
      <c r="AB37" t="str">
        <f>IF(E37="","",IF(②選手情報入力!R45="","",IF(I37=1,IF(②選手情報入力!$Q$5="","",②選手情報入力!$Q$5),IF(②選手情報入力!$Q$6="","",②選手情報入力!$Q$6))))</f>
        <v/>
      </c>
      <c r="AC37" t="str">
        <f>IF(E37="","",IF(②選手情報入力!R45="","",0))</f>
        <v/>
      </c>
      <c r="AD37" t="str">
        <f>IF(E37="","",IF(②選手情報入力!R45="","",2))</f>
        <v/>
      </c>
      <c r="AE37" t="str">
        <f>IF(E37="","",IF(②選手情報入力!S45="","",IF(I37=1,種目情報!$J$5,種目情報!$J$7)))</f>
        <v/>
      </c>
      <c r="AF37" t="str">
        <f>IF(E37="","",IF(②選手情報入力!S45="","",IF(I37=1,IF(②選手情報入力!$R$5="","",②選手情報入力!$R$5),IF(②選手情報入力!$R$6="","",②選手情報入力!$R$6))))</f>
        <v/>
      </c>
      <c r="AG37" t="str">
        <f>IF(E37="","",IF(②選手情報入力!S45="","",0))</f>
        <v/>
      </c>
      <c r="AH37" t="str">
        <f>IF(E37="","",IF(②選手情報入力!S45="","",2))</f>
        <v/>
      </c>
    </row>
    <row r="38" spans="1:34">
      <c r="A38" t="str">
        <f>IF(E38="","",I38*1000000+①学校情報入力!$D$3*1000+②選手情報入力!A46)</f>
        <v/>
      </c>
      <c r="B38" t="str">
        <f>IF(E38="","",①学校情報入力!$D$3)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1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2"/>
        <v/>
      </c>
      <c r="M38" t="str">
        <f t="shared" si="3"/>
        <v/>
      </c>
      <c r="O38" t="str">
        <f>IF(E38="","",IF(②選手情報入力!I46="","",IF(I38=1,VLOOKUP(②選手情報入力!I46,種目情報!$A$4:$B$60,2,FALSE),VLOOKUP(②選手情報入力!I46,種目情報!$E$4:$F$60,2,FALSE))))</f>
        <v/>
      </c>
      <c r="P38" t="str">
        <f>IF(E38="","",IF(②選手情報入力!J46="","",②選手情報入力!J46))</f>
        <v/>
      </c>
      <c r="Q38" s="37" t="str">
        <f>IF(E38="","",IF(②選手情報入力!I46="","",0))</f>
        <v/>
      </c>
      <c r="R38" t="str">
        <f>IF(E38="","",IF(②選手情報入力!I46="","",IF(I38=1,VLOOKUP(②選手情報入力!I46,種目情報!$A$4:$C$60,3,FALSE),VLOOKUP(②選手情報入力!I46,種目情報!$E$4:$G$60,3,FALSE))))</f>
        <v/>
      </c>
      <c r="S38" t="str">
        <f>IF(E38="","",IF(②選手情報入力!L46="","",IF(I38=1,VLOOKUP(②選手情報入力!L46,種目情報!$A$4:$B$60,2,FALSE),VLOOKUP(②選手情報入力!L46,種目情報!$E$4:$F$60,2,FALSE))))</f>
        <v/>
      </c>
      <c r="T38" t="str">
        <f>IF(E38="","",IF(②選手情報入力!M46="","",②選手情報入力!M46))</f>
        <v/>
      </c>
      <c r="U38" s="37" t="str">
        <f>IF(E38="","",IF(②選手情報入力!L46="","",0))</f>
        <v/>
      </c>
      <c r="V38" t="str">
        <f>IF(E38="","",IF(②選手情報入力!L46="","",IF(I38=1,VLOOKUP(②選手情報入力!L46,種目情報!$A$4:$C$60,3,FALSE),VLOOKUP(②選手情報入力!L46,種目情報!$E$4:$G$60,3,FALSE))))</f>
        <v/>
      </c>
      <c r="W38" t="str">
        <f>IF(E38="","",IF(②選手情報入力!O46="","",IF(I38=1,VLOOKUP(②選手情報入力!O46,種目情報!$A$4:$B$60,2,FALSE),VLOOKUP(②選手情報入力!O46,種目情報!$E$4:$F$60,2,FALSE))))</f>
        <v/>
      </c>
      <c r="X38" t="str">
        <f>IF(E38="","",IF(②選手情報入力!P46="","",②選手情報入力!P46))</f>
        <v/>
      </c>
      <c r="Y38" s="37" t="str">
        <f>IF(E38="","",IF(②選手情報入力!O46="","",0))</f>
        <v/>
      </c>
      <c r="Z38" t="str">
        <f>IF(E38="","",IF(②選手情報入力!O46="","",IF(I38=1,VLOOKUP(②選手情報入力!O46,種目情報!$A$4:$C$60,3,FALSE),VLOOKUP(②選手情報入力!O46,種目情報!$E$4:$G$60,3,FALSE))))</f>
        <v/>
      </c>
      <c r="AA38" t="str">
        <f>IF(E38="","",IF(②選手情報入力!R46="","",IF(I38=1,種目情報!$J$4,種目情報!$J$6)))</f>
        <v/>
      </c>
      <c r="AB38" t="str">
        <f>IF(E38="","",IF(②選手情報入力!R46="","",IF(I38=1,IF(②選手情報入力!$Q$5="","",②選手情報入力!$Q$5),IF(②選手情報入力!$Q$6="","",②選手情報入力!$Q$6))))</f>
        <v/>
      </c>
      <c r="AC38" t="str">
        <f>IF(E38="","",IF(②選手情報入力!R46="","",0))</f>
        <v/>
      </c>
      <c r="AD38" t="str">
        <f>IF(E38="","",IF(②選手情報入力!R46="","",2))</f>
        <v/>
      </c>
      <c r="AE38" t="str">
        <f>IF(E38="","",IF(②選手情報入力!S46="","",IF(I38=1,種目情報!$J$5,種目情報!$J$7)))</f>
        <v/>
      </c>
      <c r="AF38" t="str">
        <f>IF(E38="","",IF(②選手情報入力!S46="","",IF(I38=1,IF(②選手情報入力!$R$5="","",②選手情報入力!$R$5),IF(②選手情報入力!$R$6="","",②選手情報入力!$R$6))))</f>
        <v/>
      </c>
      <c r="AG38" t="str">
        <f>IF(E38="","",IF(②選手情報入力!S46="","",0))</f>
        <v/>
      </c>
      <c r="AH38" t="str">
        <f>IF(E38="","",IF(②選手情報入力!S46="","",2))</f>
        <v/>
      </c>
    </row>
    <row r="39" spans="1:34">
      <c r="A39" t="str">
        <f>IF(E39="","",I39*1000000+①学校情報入力!$D$3*1000+②選手情報入力!A47)</f>
        <v/>
      </c>
      <c r="B39" t="str">
        <f>IF(E39="","",①学校情報入力!$D$3)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1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2"/>
        <v/>
      </c>
      <c r="M39" t="str">
        <f t="shared" si="3"/>
        <v/>
      </c>
      <c r="O39" t="str">
        <f>IF(E39="","",IF(②選手情報入力!I47="","",IF(I39=1,VLOOKUP(②選手情報入力!I47,種目情報!$A$4:$B$60,2,FALSE),VLOOKUP(②選手情報入力!I47,種目情報!$E$4:$F$60,2,FALSE))))</f>
        <v/>
      </c>
      <c r="P39" t="str">
        <f>IF(E39="","",IF(②選手情報入力!J47="","",②選手情報入力!J47))</f>
        <v/>
      </c>
      <c r="Q39" s="37" t="str">
        <f>IF(E39="","",IF(②選手情報入力!I47="","",0))</f>
        <v/>
      </c>
      <c r="R39" t="str">
        <f>IF(E39="","",IF(②選手情報入力!I47="","",IF(I39=1,VLOOKUP(②選手情報入力!I47,種目情報!$A$4:$C$60,3,FALSE),VLOOKUP(②選手情報入力!I47,種目情報!$E$4:$G$60,3,FALSE))))</f>
        <v/>
      </c>
      <c r="S39" t="str">
        <f>IF(E39="","",IF(②選手情報入力!L47="","",IF(I39=1,VLOOKUP(②選手情報入力!L47,種目情報!$A$4:$B$60,2,FALSE),VLOOKUP(②選手情報入力!L47,種目情報!$E$4:$F$60,2,FALSE))))</f>
        <v/>
      </c>
      <c r="T39" t="str">
        <f>IF(E39="","",IF(②選手情報入力!M47="","",②選手情報入力!M47))</f>
        <v/>
      </c>
      <c r="U39" s="37" t="str">
        <f>IF(E39="","",IF(②選手情報入力!L47="","",0))</f>
        <v/>
      </c>
      <c r="V39" t="str">
        <f>IF(E39="","",IF(②選手情報入力!L47="","",IF(I39=1,VLOOKUP(②選手情報入力!L47,種目情報!$A$4:$C$60,3,FALSE),VLOOKUP(②選手情報入力!L47,種目情報!$E$4:$G$60,3,FALSE))))</f>
        <v/>
      </c>
      <c r="W39" t="str">
        <f>IF(E39="","",IF(②選手情報入力!O47="","",IF(I39=1,VLOOKUP(②選手情報入力!O47,種目情報!$A$4:$B$60,2,FALSE),VLOOKUP(②選手情報入力!O47,種目情報!$E$4:$F$60,2,FALSE))))</f>
        <v/>
      </c>
      <c r="X39" t="str">
        <f>IF(E39="","",IF(②選手情報入力!P47="","",②選手情報入力!P47))</f>
        <v/>
      </c>
      <c r="Y39" s="37" t="str">
        <f>IF(E39="","",IF(②選手情報入力!O47="","",0))</f>
        <v/>
      </c>
      <c r="Z39" t="str">
        <f>IF(E39="","",IF(②選手情報入力!O47="","",IF(I39=1,VLOOKUP(②選手情報入力!O47,種目情報!$A$4:$C$60,3,FALSE),VLOOKUP(②選手情報入力!O47,種目情報!$E$4:$G$60,3,FALSE))))</f>
        <v/>
      </c>
      <c r="AA39" t="str">
        <f>IF(E39="","",IF(②選手情報入力!R47="","",IF(I39=1,種目情報!$J$4,種目情報!$J$6)))</f>
        <v/>
      </c>
      <c r="AB39" t="str">
        <f>IF(E39="","",IF(②選手情報入力!R47="","",IF(I39=1,IF(②選手情報入力!$Q$5="","",②選手情報入力!$Q$5),IF(②選手情報入力!$Q$6="","",②選手情報入力!$Q$6))))</f>
        <v/>
      </c>
      <c r="AC39" t="str">
        <f>IF(E39="","",IF(②選手情報入力!R47="","",0))</f>
        <v/>
      </c>
      <c r="AD39" t="str">
        <f>IF(E39="","",IF(②選手情報入力!R47="","",2))</f>
        <v/>
      </c>
      <c r="AE39" t="str">
        <f>IF(E39="","",IF(②選手情報入力!S47="","",IF(I39=1,種目情報!$J$5,種目情報!$J$7)))</f>
        <v/>
      </c>
      <c r="AF39" t="str">
        <f>IF(E39="","",IF(②選手情報入力!S47="","",IF(I39=1,IF(②選手情報入力!$R$5="","",②選手情報入力!$R$5),IF(②選手情報入力!$R$6="","",②選手情報入力!$R$6))))</f>
        <v/>
      </c>
      <c r="AG39" t="str">
        <f>IF(E39="","",IF(②選手情報入力!S47="","",0))</f>
        <v/>
      </c>
      <c r="AH39" t="str">
        <f>IF(E39="","",IF(②選手情報入力!S47="","",2))</f>
        <v/>
      </c>
    </row>
    <row r="40" spans="1:34">
      <c r="A40" t="str">
        <f>IF(E40="","",I40*1000000+①学校情報入力!$D$3*1000+②選手情報入力!A48)</f>
        <v/>
      </c>
      <c r="B40" t="str">
        <f>IF(E40="","",①学校情報入力!$D$3)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1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2"/>
        <v/>
      </c>
      <c r="M40" t="str">
        <f t="shared" si="3"/>
        <v/>
      </c>
      <c r="O40" t="str">
        <f>IF(E40="","",IF(②選手情報入力!I48="","",IF(I40=1,VLOOKUP(②選手情報入力!I48,種目情報!$A$4:$B$60,2,FALSE),VLOOKUP(②選手情報入力!I48,種目情報!$E$4:$F$60,2,FALSE))))</f>
        <v/>
      </c>
      <c r="P40" t="str">
        <f>IF(E40="","",IF(②選手情報入力!J48="","",②選手情報入力!J48))</f>
        <v/>
      </c>
      <c r="Q40" s="37" t="str">
        <f>IF(E40="","",IF(②選手情報入力!I48="","",0))</f>
        <v/>
      </c>
      <c r="R40" t="str">
        <f>IF(E40="","",IF(②選手情報入力!I48="","",IF(I40=1,VLOOKUP(②選手情報入力!I48,種目情報!$A$4:$C$60,3,FALSE),VLOOKUP(②選手情報入力!I48,種目情報!$E$4:$G$60,3,FALSE))))</f>
        <v/>
      </c>
      <c r="S40" t="str">
        <f>IF(E40="","",IF(②選手情報入力!L48="","",IF(I40=1,VLOOKUP(②選手情報入力!L48,種目情報!$A$4:$B$60,2,FALSE),VLOOKUP(②選手情報入力!L48,種目情報!$E$4:$F$60,2,FALSE))))</f>
        <v/>
      </c>
      <c r="T40" t="str">
        <f>IF(E40="","",IF(②選手情報入力!M48="","",②選手情報入力!M48))</f>
        <v/>
      </c>
      <c r="U40" s="37" t="str">
        <f>IF(E40="","",IF(②選手情報入力!L48="","",0))</f>
        <v/>
      </c>
      <c r="V40" t="str">
        <f>IF(E40="","",IF(②選手情報入力!L48="","",IF(I40=1,VLOOKUP(②選手情報入力!L48,種目情報!$A$4:$C$60,3,FALSE),VLOOKUP(②選手情報入力!L48,種目情報!$E$4:$G$60,3,FALSE))))</f>
        <v/>
      </c>
      <c r="W40" t="str">
        <f>IF(E40="","",IF(②選手情報入力!O48="","",IF(I40=1,VLOOKUP(②選手情報入力!O48,種目情報!$A$4:$B$60,2,FALSE),VLOOKUP(②選手情報入力!O48,種目情報!$E$4:$F$60,2,FALSE))))</f>
        <v/>
      </c>
      <c r="X40" t="str">
        <f>IF(E40="","",IF(②選手情報入力!P48="","",②選手情報入力!P48))</f>
        <v/>
      </c>
      <c r="Y40" s="37" t="str">
        <f>IF(E40="","",IF(②選手情報入力!O48="","",0))</f>
        <v/>
      </c>
      <c r="Z40" t="str">
        <f>IF(E40="","",IF(②選手情報入力!O48="","",IF(I40=1,VLOOKUP(②選手情報入力!O48,種目情報!$A$4:$C$60,3,FALSE),VLOOKUP(②選手情報入力!O48,種目情報!$E$4:$G$60,3,FALSE))))</f>
        <v/>
      </c>
      <c r="AA40" t="str">
        <f>IF(E40="","",IF(②選手情報入力!R48="","",IF(I40=1,種目情報!$J$4,種目情報!$J$6)))</f>
        <v/>
      </c>
      <c r="AB40" t="str">
        <f>IF(E40="","",IF(②選手情報入力!R48="","",IF(I40=1,IF(②選手情報入力!$Q$5="","",②選手情報入力!$Q$5),IF(②選手情報入力!$Q$6="","",②選手情報入力!$Q$6))))</f>
        <v/>
      </c>
      <c r="AC40" t="str">
        <f>IF(E40="","",IF(②選手情報入力!R48="","",0))</f>
        <v/>
      </c>
      <c r="AD40" t="str">
        <f>IF(E40="","",IF(②選手情報入力!R48="","",2))</f>
        <v/>
      </c>
      <c r="AE40" t="str">
        <f>IF(E40="","",IF(②選手情報入力!S48="","",IF(I40=1,種目情報!$J$5,種目情報!$J$7)))</f>
        <v/>
      </c>
      <c r="AF40" t="str">
        <f>IF(E40="","",IF(②選手情報入力!S48="","",IF(I40=1,IF(②選手情報入力!$R$5="","",②選手情報入力!$R$5),IF(②選手情報入力!$R$6="","",②選手情報入力!$R$6))))</f>
        <v/>
      </c>
      <c r="AG40" t="str">
        <f>IF(E40="","",IF(②選手情報入力!S48="","",0))</f>
        <v/>
      </c>
      <c r="AH40" t="str">
        <f>IF(E40="","",IF(②選手情報入力!S48="","",2))</f>
        <v/>
      </c>
    </row>
    <row r="41" spans="1:34">
      <c r="A41" t="str">
        <f>IF(E41="","",I41*1000000+①学校情報入力!$D$3*1000+②選手情報入力!A49)</f>
        <v/>
      </c>
      <c r="B41" t="str">
        <f>IF(E41="","",①学校情報入力!$D$3)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1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2"/>
        <v/>
      </c>
      <c r="M41" t="str">
        <f t="shared" si="3"/>
        <v/>
      </c>
      <c r="O41" t="str">
        <f>IF(E41="","",IF(②選手情報入力!I49="","",IF(I41=1,VLOOKUP(②選手情報入力!I49,種目情報!$A$4:$B$60,2,FALSE),VLOOKUP(②選手情報入力!I49,種目情報!$E$4:$F$60,2,FALSE))))</f>
        <v/>
      </c>
      <c r="P41" t="str">
        <f>IF(E41="","",IF(②選手情報入力!J49="","",②選手情報入力!J49))</f>
        <v/>
      </c>
      <c r="Q41" s="37" t="str">
        <f>IF(E41="","",IF(②選手情報入力!I49="","",0))</f>
        <v/>
      </c>
      <c r="R41" t="str">
        <f>IF(E41="","",IF(②選手情報入力!I49="","",IF(I41=1,VLOOKUP(②選手情報入力!I49,種目情報!$A$4:$C$60,3,FALSE),VLOOKUP(②選手情報入力!I49,種目情報!$E$4:$G$60,3,FALSE))))</f>
        <v/>
      </c>
      <c r="S41" t="str">
        <f>IF(E41="","",IF(②選手情報入力!L49="","",IF(I41=1,VLOOKUP(②選手情報入力!L49,種目情報!$A$4:$B$60,2,FALSE),VLOOKUP(②選手情報入力!L49,種目情報!$E$4:$F$60,2,FALSE))))</f>
        <v/>
      </c>
      <c r="T41" t="str">
        <f>IF(E41="","",IF(②選手情報入力!M49="","",②選手情報入力!M49))</f>
        <v/>
      </c>
      <c r="U41" s="37" t="str">
        <f>IF(E41="","",IF(②選手情報入力!L49="","",0))</f>
        <v/>
      </c>
      <c r="V41" t="str">
        <f>IF(E41="","",IF(②選手情報入力!L49="","",IF(I41=1,VLOOKUP(②選手情報入力!L49,種目情報!$A$4:$C$60,3,FALSE),VLOOKUP(②選手情報入力!L49,種目情報!$E$4:$G$60,3,FALSE))))</f>
        <v/>
      </c>
      <c r="W41" t="str">
        <f>IF(E41="","",IF(②選手情報入力!O49="","",IF(I41=1,VLOOKUP(②選手情報入力!O49,種目情報!$A$4:$B$60,2,FALSE),VLOOKUP(②選手情報入力!O49,種目情報!$E$4:$F$60,2,FALSE))))</f>
        <v/>
      </c>
      <c r="X41" t="str">
        <f>IF(E41="","",IF(②選手情報入力!P49="","",②選手情報入力!P49))</f>
        <v/>
      </c>
      <c r="Y41" s="37" t="str">
        <f>IF(E41="","",IF(②選手情報入力!O49="","",0))</f>
        <v/>
      </c>
      <c r="Z41" t="str">
        <f>IF(E41="","",IF(②選手情報入力!O49="","",IF(I41=1,VLOOKUP(②選手情報入力!O49,種目情報!$A$4:$C$60,3,FALSE),VLOOKUP(②選手情報入力!O49,種目情報!$E$4:$G$60,3,FALSE))))</f>
        <v/>
      </c>
      <c r="AA41" t="str">
        <f>IF(E41="","",IF(②選手情報入力!R49="","",IF(I41=1,種目情報!$J$4,種目情報!$J$6)))</f>
        <v/>
      </c>
      <c r="AB41" t="str">
        <f>IF(E41="","",IF(②選手情報入力!R49="","",IF(I41=1,IF(②選手情報入力!$Q$5="","",②選手情報入力!$Q$5),IF(②選手情報入力!$Q$6="","",②選手情報入力!$Q$6))))</f>
        <v/>
      </c>
      <c r="AC41" t="str">
        <f>IF(E41="","",IF(②選手情報入力!R49="","",0))</f>
        <v/>
      </c>
      <c r="AD41" t="str">
        <f>IF(E41="","",IF(②選手情報入力!R49="","",2))</f>
        <v/>
      </c>
      <c r="AE41" t="str">
        <f>IF(E41="","",IF(②選手情報入力!S49="","",IF(I41=1,種目情報!$J$5,種目情報!$J$7)))</f>
        <v/>
      </c>
      <c r="AF41" t="str">
        <f>IF(E41="","",IF(②選手情報入力!S49="","",IF(I41=1,IF(②選手情報入力!$R$5="","",②選手情報入力!$R$5),IF(②選手情報入力!$R$6="","",②選手情報入力!$R$6))))</f>
        <v/>
      </c>
      <c r="AG41" t="str">
        <f>IF(E41="","",IF(②選手情報入力!S49="","",0))</f>
        <v/>
      </c>
      <c r="AH41" t="str">
        <f>IF(E41="","",IF(②選手情報入力!S49="","",2))</f>
        <v/>
      </c>
    </row>
    <row r="42" spans="1:34">
      <c r="A42" t="str">
        <f>IF(E42="","",I42*1000000+①学校情報入力!$D$3*1000+②選手情報入力!A50)</f>
        <v/>
      </c>
      <c r="B42" t="str">
        <f>IF(E42="","",①学校情報入力!$D$3)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1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2"/>
        <v/>
      </c>
      <c r="M42" t="str">
        <f t="shared" si="3"/>
        <v/>
      </c>
      <c r="O42" t="str">
        <f>IF(E42="","",IF(②選手情報入力!I50="","",IF(I42=1,VLOOKUP(②選手情報入力!I50,種目情報!$A$4:$B$60,2,FALSE),VLOOKUP(②選手情報入力!I50,種目情報!$E$4:$F$60,2,FALSE))))</f>
        <v/>
      </c>
      <c r="P42" t="str">
        <f>IF(E42="","",IF(②選手情報入力!J50="","",②選手情報入力!J50))</f>
        <v/>
      </c>
      <c r="Q42" s="37" t="str">
        <f>IF(E42="","",IF(②選手情報入力!I50="","",0))</f>
        <v/>
      </c>
      <c r="R42" t="str">
        <f>IF(E42="","",IF(②選手情報入力!I50="","",IF(I42=1,VLOOKUP(②選手情報入力!I50,種目情報!$A$4:$C$60,3,FALSE),VLOOKUP(②選手情報入力!I50,種目情報!$E$4:$G$60,3,FALSE))))</f>
        <v/>
      </c>
      <c r="S42" t="str">
        <f>IF(E42="","",IF(②選手情報入力!L50="","",IF(I42=1,VLOOKUP(②選手情報入力!L50,種目情報!$A$4:$B$60,2,FALSE),VLOOKUP(②選手情報入力!L50,種目情報!$E$4:$F$60,2,FALSE))))</f>
        <v/>
      </c>
      <c r="T42" t="str">
        <f>IF(E42="","",IF(②選手情報入力!M50="","",②選手情報入力!M50))</f>
        <v/>
      </c>
      <c r="U42" s="37" t="str">
        <f>IF(E42="","",IF(②選手情報入力!L50="","",0))</f>
        <v/>
      </c>
      <c r="V42" t="str">
        <f>IF(E42="","",IF(②選手情報入力!L50="","",IF(I42=1,VLOOKUP(②選手情報入力!L50,種目情報!$A$4:$C$60,3,FALSE),VLOOKUP(②選手情報入力!L50,種目情報!$E$4:$G$60,3,FALSE))))</f>
        <v/>
      </c>
      <c r="W42" t="str">
        <f>IF(E42="","",IF(②選手情報入力!O50="","",IF(I42=1,VLOOKUP(②選手情報入力!O50,種目情報!$A$4:$B$60,2,FALSE),VLOOKUP(②選手情報入力!O50,種目情報!$E$4:$F$60,2,FALSE))))</f>
        <v/>
      </c>
      <c r="X42" t="str">
        <f>IF(E42="","",IF(②選手情報入力!P50="","",②選手情報入力!P50))</f>
        <v/>
      </c>
      <c r="Y42" s="37" t="str">
        <f>IF(E42="","",IF(②選手情報入力!O50="","",0))</f>
        <v/>
      </c>
      <c r="Z42" t="str">
        <f>IF(E42="","",IF(②選手情報入力!O50="","",IF(I42=1,VLOOKUP(②選手情報入力!O50,種目情報!$A$4:$C$60,3,FALSE),VLOOKUP(②選手情報入力!O50,種目情報!$E$4:$G$60,3,FALSE))))</f>
        <v/>
      </c>
      <c r="AA42" t="str">
        <f>IF(E42="","",IF(②選手情報入力!R50="","",IF(I42=1,種目情報!$J$4,種目情報!$J$6)))</f>
        <v/>
      </c>
      <c r="AB42" t="str">
        <f>IF(E42="","",IF(②選手情報入力!R50="","",IF(I42=1,IF(②選手情報入力!$Q$5="","",②選手情報入力!$Q$5),IF(②選手情報入力!$Q$6="","",②選手情報入力!$Q$6))))</f>
        <v/>
      </c>
      <c r="AC42" t="str">
        <f>IF(E42="","",IF(②選手情報入力!R50="","",0))</f>
        <v/>
      </c>
      <c r="AD42" t="str">
        <f>IF(E42="","",IF(②選手情報入力!R50="","",2))</f>
        <v/>
      </c>
      <c r="AE42" t="str">
        <f>IF(E42="","",IF(②選手情報入力!S50="","",IF(I42=1,種目情報!$J$5,種目情報!$J$7)))</f>
        <v/>
      </c>
      <c r="AF42" t="str">
        <f>IF(E42="","",IF(②選手情報入力!S50="","",IF(I42=1,IF(②選手情報入力!$R$5="","",②選手情報入力!$R$5),IF(②選手情報入力!$R$6="","",②選手情報入力!$R$6))))</f>
        <v/>
      </c>
      <c r="AG42" t="str">
        <f>IF(E42="","",IF(②選手情報入力!S50="","",0))</f>
        <v/>
      </c>
      <c r="AH42" t="str">
        <f>IF(E42="","",IF(②選手情報入力!S50="","",2))</f>
        <v/>
      </c>
    </row>
    <row r="43" spans="1:34">
      <c r="A43" t="str">
        <f>IF(E43="","",I43*1000000+①学校情報入力!$D$3*1000+②選手情報入力!A51)</f>
        <v/>
      </c>
      <c r="B43" t="str">
        <f>IF(E43="","",①学校情報入力!$D$3)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1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2"/>
        <v/>
      </c>
      <c r="M43" t="str">
        <f t="shared" si="3"/>
        <v/>
      </c>
      <c r="O43" t="str">
        <f>IF(E43="","",IF(②選手情報入力!I51="","",IF(I43=1,VLOOKUP(②選手情報入力!I51,種目情報!$A$4:$B$60,2,FALSE),VLOOKUP(②選手情報入力!I51,種目情報!$E$4:$F$60,2,FALSE))))</f>
        <v/>
      </c>
      <c r="P43" t="str">
        <f>IF(E43="","",IF(②選手情報入力!J51="","",②選手情報入力!J51))</f>
        <v/>
      </c>
      <c r="Q43" s="37" t="str">
        <f>IF(E43="","",IF(②選手情報入力!I51="","",0))</f>
        <v/>
      </c>
      <c r="R43" t="str">
        <f>IF(E43="","",IF(②選手情報入力!I51="","",IF(I43=1,VLOOKUP(②選手情報入力!I51,種目情報!$A$4:$C$60,3,FALSE),VLOOKUP(②選手情報入力!I51,種目情報!$E$4:$G$60,3,FALSE))))</f>
        <v/>
      </c>
      <c r="S43" t="str">
        <f>IF(E43="","",IF(②選手情報入力!L51="","",IF(I43=1,VLOOKUP(②選手情報入力!L51,種目情報!$A$4:$B$60,2,FALSE),VLOOKUP(②選手情報入力!L51,種目情報!$E$4:$F$60,2,FALSE))))</f>
        <v/>
      </c>
      <c r="T43" t="str">
        <f>IF(E43="","",IF(②選手情報入力!M51="","",②選手情報入力!M51))</f>
        <v/>
      </c>
      <c r="U43" s="37" t="str">
        <f>IF(E43="","",IF(②選手情報入力!L51="","",0))</f>
        <v/>
      </c>
      <c r="V43" t="str">
        <f>IF(E43="","",IF(②選手情報入力!L51="","",IF(I43=1,VLOOKUP(②選手情報入力!L51,種目情報!$A$4:$C$60,3,FALSE),VLOOKUP(②選手情報入力!L51,種目情報!$E$4:$G$60,3,FALSE))))</f>
        <v/>
      </c>
      <c r="W43" t="str">
        <f>IF(E43="","",IF(②選手情報入力!O51="","",IF(I43=1,VLOOKUP(②選手情報入力!O51,種目情報!$A$4:$B$60,2,FALSE),VLOOKUP(②選手情報入力!O51,種目情報!$E$4:$F$60,2,FALSE))))</f>
        <v/>
      </c>
      <c r="X43" t="str">
        <f>IF(E43="","",IF(②選手情報入力!P51="","",②選手情報入力!P51))</f>
        <v/>
      </c>
      <c r="Y43" s="37" t="str">
        <f>IF(E43="","",IF(②選手情報入力!O51="","",0))</f>
        <v/>
      </c>
      <c r="Z43" t="str">
        <f>IF(E43="","",IF(②選手情報入力!O51="","",IF(I43=1,VLOOKUP(②選手情報入力!O51,種目情報!$A$4:$C$60,3,FALSE),VLOOKUP(②選手情報入力!O51,種目情報!$E$4:$G$60,3,FALSE))))</f>
        <v/>
      </c>
      <c r="AA43" t="str">
        <f>IF(E43="","",IF(②選手情報入力!R51="","",IF(I43=1,種目情報!$J$4,種目情報!$J$6)))</f>
        <v/>
      </c>
      <c r="AB43" t="str">
        <f>IF(E43="","",IF(②選手情報入力!R51="","",IF(I43=1,IF(②選手情報入力!$Q$5="","",②選手情報入力!$Q$5),IF(②選手情報入力!$Q$6="","",②選手情報入力!$Q$6))))</f>
        <v/>
      </c>
      <c r="AC43" t="str">
        <f>IF(E43="","",IF(②選手情報入力!R51="","",0))</f>
        <v/>
      </c>
      <c r="AD43" t="str">
        <f>IF(E43="","",IF(②選手情報入力!R51="","",2))</f>
        <v/>
      </c>
      <c r="AE43" t="str">
        <f>IF(E43="","",IF(②選手情報入力!S51="","",IF(I43=1,種目情報!$J$5,種目情報!$J$7)))</f>
        <v/>
      </c>
      <c r="AF43" t="str">
        <f>IF(E43="","",IF(②選手情報入力!S51="","",IF(I43=1,IF(②選手情報入力!$R$5="","",②選手情報入力!$R$5),IF(②選手情報入力!$R$6="","",②選手情報入力!$R$6))))</f>
        <v/>
      </c>
      <c r="AG43" t="str">
        <f>IF(E43="","",IF(②選手情報入力!S51="","",0))</f>
        <v/>
      </c>
      <c r="AH43" t="str">
        <f>IF(E43="","",IF(②選手情報入力!S51="","",2))</f>
        <v/>
      </c>
    </row>
    <row r="44" spans="1:34">
      <c r="A44" t="str">
        <f>IF(E44="","",I44*1000000+①学校情報入力!$D$3*1000+②選手情報入力!A52)</f>
        <v/>
      </c>
      <c r="B44" t="str">
        <f>IF(E44="","",①学校情報入力!$D$3)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1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2"/>
        <v/>
      </c>
      <c r="M44" t="str">
        <f t="shared" si="3"/>
        <v/>
      </c>
      <c r="O44" t="str">
        <f>IF(E44="","",IF(②選手情報入力!I52="","",IF(I44=1,VLOOKUP(②選手情報入力!I52,種目情報!$A$4:$B$60,2,FALSE),VLOOKUP(②選手情報入力!I52,種目情報!$E$4:$F$60,2,FALSE))))</f>
        <v/>
      </c>
      <c r="P44" t="str">
        <f>IF(E44="","",IF(②選手情報入力!J52="","",②選手情報入力!J52))</f>
        <v/>
      </c>
      <c r="Q44" s="37" t="str">
        <f>IF(E44="","",IF(②選手情報入力!I52="","",0))</f>
        <v/>
      </c>
      <c r="R44" t="str">
        <f>IF(E44="","",IF(②選手情報入力!I52="","",IF(I44=1,VLOOKUP(②選手情報入力!I52,種目情報!$A$4:$C$60,3,FALSE),VLOOKUP(②選手情報入力!I52,種目情報!$E$4:$G$60,3,FALSE))))</f>
        <v/>
      </c>
      <c r="S44" t="str">
        <f>IF(E44="","",IF(②選手情報入力!L52="","",IF(I44=1,VLOOKUP(②選手情報入力!L52,種目情報!$A$4:$B$60,2,FALSE),VLOOKUP(②選手情報入力!L52,種目情報!$E$4:$F$60,2,FALSE))))</f>
        <v/>
      </c>
      <c r="T44" t="str">
        <f>IF(E44="","",IF(②選手情報入力!M52="","",②選手情報入力!M52))</f>
        <v/>
      </c>
      <c r="U44" s="37" t="str">
        <f>IF(E44="","",IF(②選手情報入力!L52="","",0))</f>
        <v/>
      </c>
      <c r="V44" t="str">
        <f>IF(E44="","",IF(②選手情報入力!L52="","",IF(I44=1,VLOOKUP(②選手情報入力!L52,種目情報!$A$4:$C$60,3,FALSE),VLOOKUP(②選手情報入力!L52,種目情報!$E$4:$G$60,3,FALSE))))</f>
        <v/>
      </c>
      <c r="W44" t="str">
        <f>IF(E44="","",IF(②選手情報入力!O52="","",IF(I44=1,VLOOKUP(②選手情報入力!O52,種目情報!$A$4:$B$60,2,FALSE),VLOOKUP(②選手情報入力!O52,種目情報!$E$4:$F$60,2,FALSE))))</f>
        <v/>
      </c>
      <c r="X44" t="str">
        <f>IF(E44="","",IF(②選手情報入力!P52="","",②選手情報入力!P52))</f>
        <v/>
      </c>
      <c r="Y44" s="37" t="str">
        <f>IF(E44="","",IF(②選手情報入力!O52="","",0))</f>
        <v/>
      </c>
      <c r="Z44" t="str">
        <f>IF(E44="","",IF(②選手情報入力!O52="","",IF(I44=1,VLOOKUP(②選手情報入力!O52,種目情報!$A$4:$C$60,3,FALSE),VLOOKUP(②選手情報入力!O52,種目情報!$E$4:$G$60,3,FALSE))))</f>
        <v/>
      </c>
      <c r="AA44" t="str">
        <f>IF(E44="","",IF(②選手情報入力!R52="","",IF(I44=1,種目情報!$J$4,種目情報!$J$6)))</f>
        <v/>
      </c>
      <c r="AB44" t="str">
        <f>IF(E44="","",IF(②選手情報入力!R52="","",IF(I44=1,IF(②選手情報入力!$Q$5="","",②選手情報入力!$Q$5),IF(②選手情報入力!$Q$6="","",②選手情報入力!$Q$6))))</f>
        <v/>
      </c>
      <c r="AC44" t="str">
        <f>IF(E44="","",IF(②選手情報入力!R52="","",0))</f>
        <v/>
      </c>
      <c r="AD44" t="str">
        <f>IF(E44="","",IF(②選手情報入力!R52="","",2))</f>
        <v/>
      </c>
      <c r="AE44" t="str">
        <f>IF(E44="","",IF(②選手情報入力!S52="","",IF(I44=1,種目情報!$J$5,種目情報!$J$7)))</f>
        <v/>
      </c>
      <c r="AF44" t="str">
        <f>IF(E44="","",IF(②選手情報入力!S52="","",IF(I44=1,IF(②選手情報入力!$R$5="","",②選手情報入力!$R$5),IF(②選手情報入力!$R$6="","",②選手情報入力!$R$6))))</f>
        <v/>
      </c>
      <c r="AG44" t="str">
        <f>IF(E44="","",IF(②選手情報入力!S52="","",0))</f>
        <v/>
      </c>
      <c r="AH44" t="str">
        <f>IF(E44="","",IF(②選手情報入力!S52="","",2))</f>
        <v/>
      </c>
    </row>
    <row r="45" spans="1:34">
      <c r="A45" t="str">
        <f>IF(E45="","",I45*1000000+①学校情報入力!$D$3*1000+②選手情報入力!A53)</f>
        <v/>
      </c>
      <c r="B45" t="str">
        <f>IF(E45="","",①学校情報入力!$D$3)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1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2"/>
        <v/>
      </c>
      <c r="M45" t="str">
        <f t="shared" si="3"/>
        <v/>
      </c>
      <c r="O45" t="str">
        <f>IF(E45="","",IF(②選手情報入力!I53="","",IF(I45=1,VLOOKUP(②選手情報入力!I53,種目情報!$A$4:$B$60,2,FALSE),VLOOKUP(②選手情報入力!I53,種目情報!$E$4:$F$60,2,FALSE))))</f>
        <v/>
      </c>
      <c r="P45" t="str">
        <f>IF(E45="","",IF(②選手情報入力!J53="","",②選手情報入力!J53))</f>
        <v/>
      </c>
      <c r="Q45" s="37" t="str">
        <f>IF(E45="","",IF(②選手情報入力!I53="","",0))</f>
        <v/>
      </c>
      <c r="R45" t="str">
        <f>IF(E45="","",IF(②選手情報入力!I53="","",IF(I45=1,VLOOKUP(②選手情報入力!I53,種目情報!$A$4:$C$60,3,FALSE),VLOOKUP(②選手情報入力!I53,種目情報!$E$4:$G$60,3,FALSE))))</f>
        <v/>
      </c>
      <c r="S45" t="str">
        <f>IF(E45="","",IF(②選手情報入力!L53="","",IF(I45=1,VLOOKUP(②選手情報入力!L53,種目情報!$A$4:$B$60,2,FALSE),VLOOKUP(②選手情報入力!L53,種目情報!$E$4:$F$60,2,FALSE))))</f>
        <v/>
      </c>
      <c r="T45" t="str">
        <f>IF(E45="","",IF(②選手情報入力!M53="","",②選手情報入力!M53))</f>
        <v/>
      </c>
      <c r="U45" s="37" t="str">
        <f>IF(E45="","",IF(②選手情報入力!L53="","",0))</f>
        <v/>
      </c>
      <c r="V45" t="str">
        <f>IF(E45="","",IF(②選手情報入力!L53="","",IF(I45=1,VLOOKUP(②選手情報入力!L53,種目情報!$A$4:$C$60,3,FALSE),VLOOKUP(②選手情報入力!L53,種目情報!$E$4:$G$60,3,FALSE))))</f>
        <v/>
      </c>
      <c r="W45" t="str">
        <f>IF(E45="","",IF(②選手情報入力!O53="","",IF(I45=1,VLOOKUP(②選手情報入力!O53,種目情報!$A$4:$B$60,2,FALSE),VLOOKUP(②選手情報入力!O53,種目情報!$E$4:$F$60,2,FALSE))))</f>
        <v/>
      </c>
      <c r="X45" t="str">
        <f>IF(E45="","",IF(②選手情報入力!P53="","",②選手情報入力!P53))</f>
        <v/>
      </c>
      <c r="Y45" s="37" t="str">
        <f>IF(E45="","",IF(②選手情報入力!O53="","",0))</f>
        <v/>
      </c>
      <c r="Z45" t="str">
        <f>IF(E45="","",IF(②選手情報入力!O53="","",IF(I45=1,VLOOKUP(②選手情報入力!O53,種目情報!$A$4:$C$60,3,FALSE),VLOOKUP(②選手情報入力!O53,種目情報!$E$4:$G$60,3,FALSE))))</f>
        <v/>
      </c>
      <c r="AA45" t="str">
        <f>IF(E45="","",IF(②選手情報入力!R53="","",IF(I45=1,種目情報!$J$4,種目情報!$J$6)))</f>
        <v/>
      </c>
      <c r="AB45" t="str">
        <f>IF(E45="","",IF(②選手情報入力!R53="","",IF(I45=1,IF(②選手情報入力!$Q$5="","",②選手情報入力!$Q$5),IF(②選手情報入力!$Q$6="","",②選手情報入力!$Q$6))))</f>
        <v/>
      </c>
      <c r="AC45" t="str">
        <f>IF(E45="","",IF(②選手情報入力!R53="","",0))</f>
        <v/>
      </c>
      <c r="AD45" t="str">
        <f>IF(E45="","",IF(②選手情報入力!R53="","",2))</f>
        <v/>
      </c>
      <c r="AE45" t="str">
        <f>IF(E45="","",IF(②選手情報入力!S53="","",IF(I45=1,種目情報!$J$5,種目情報!$J$7)))</f>
        <v/>
      </c>
      <c r="AF45" t="str">
        <f>IF(E45="","",IF(②選手情報入力!S53="","",IF(I45=1,IF(②選手情報入力!$R$5="","",②選手情報入力!$R$5),IF(②選手情報入力!$R$6="","",②選手情報入力!$R$6))))</f>
        <v/>
      </c>
      <c r="AG45" t="str">
        <f>IF(E45="","",IF(②選手情報入力!S53="","",0))</f>
        <v/>
      </c>
      <c r="AH45" t="str">
        <f>IF(E45="","",IF(②選手情報入力!S53="","",2))</f>
        <v/>
      </c>
    </row>
    <row r="46" spans="1:34">
      <c r="A46" t="str">
        <f>IF(E46="","",I46*1000000+①学校情報入力!$D$3*1000+②選手情報入力!A54)</f>
        <v/>
      </c>
      <c r="B46" t="str">
        <f>IF(E46="","",①学校情報入力!$D$3)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1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2"/>
        <v/>
      </c>
      <c r="M46" t="str">
        <f t="shared" si="3"/>
        <v/>
      </c>
      <c r="O46" t="str">
        <f>IF(E46="","",IF(②選手情報入力!I54="","",IF(I46=1,VLOOKUP(②選手情報入力!I54,種目情報!$A$4:$B$60,2,FALSE),VLOOKUP(②選手情報入力!I54,種目情報!$E$4:$F$60,2,FALSE))))</f>
        <v/>
      </c>
      <c r="P46" t="str">
        <f>IF(E46="","",IF(②選手情報入力!J54="","",②選手情報入力!J54))</f>
        <v/>
      </c>
      <c r="Q46" s="37" t="str">
        <f>IF(E46="","",IF(②選手情報入力!I54="","",0))</f>
        <v/>
      </c>
      <c r="R46" t="str">
        <f>IF(E46="","",IF(②選手情報入力!I54="","",IF(I46=1,VLOOKUP(②選手情報入力!I54,種目情報!$A$4:$C$60,3,FALSE),VLOOKUP(②選手情報入力!I54,種目情報!$E$4:$G$60,3,FALSE))))</f>
        <v/>
      </c>
      <c r="S46" t="str">
        <f>IF(E46="","",IF(②選手情報入力!L54="","",IF(I46=1,VLOOKUP(②選手情報入力!L54,種目情報!$A$4:$B$60,2,FALSE),VLOOKUP(②選手情報入力!L54,種目情報!$E$4:$F$60,2,FALSE))))</f>
        <v/>
      </c>
      <c r="T46" t="str">
        <f>IF(E46="","",IF(②選手情報入力!M54="","",②選手情報入力!M54))</f>
        <v/>
      </c>
      <c r="U46" s="37" t="str">
        <f>IF(E46="","",IF(②選手情報入力!L54="","",0))</f>
        <v/>
      </c>
      <c r="V46" t="str">
        <f>IF(E46="","",IF(②選手情報入力!L54="","",IF(I46=1,VLOOKUP(②選手情報入力!L54,種目情報!$A$4:$C$60,3,FALSE),VLOOKUP(②選手情報入力!L54,種目情報!$E$4:$G$60,3,FALSE))))</f>
        <v/>
      </c>
      <c r="W46" t="str">
        <f>IF(E46="","",IF(②選手情報入力!O54="","",IF(I46=1,VLOOKUP(②選手情報入力!O54,種目情報!$A$4:$B$60,2,FALSE),VLOOKUP(②選手情報入力!O54,種目情報!$E$4:$F$60,2,FALSE))))</f>
        <v/>
      </c>
      <c r="X46" t="str">
        <f>IF(E46="","",IF(②選手情報入力!P54="","",②選手情報入力!P54))</f>
        <v/>
      </c>
      <c r="Y46" s="37" t="str">
        <f>IF(E46="","",IF(②選手情報入力!O54="","",0))</f>
        <v/>
      </c>
      <c r="Z46" t="str">
        <f>IF(E46="","",IF(②選手情報入力!O54="","",IF(I46=1,VLOOKUP(②選手情報入力!O54,種目情報!$A$4:$C$60,3,FALSE),VLOOKUP(②選手情報入力!O54,種目情報!$E$4:$G$60,3,FALSE))))</f>
        <v/>
      </c>
      <c r="AA46" t="str">
        <f>IF(E46="","",IF(②選手情報入力!R54="","",IF(I46=1,種目情報!$J$4,種目情報!$J$6)))</f>
        <v/>
      </c>
      <c r="AB46" t="str">
        <f>IF(E46="","",IF(②選手情報入力!R54="","",IF(I46=1,IF(②選手情報入力!$Q$5="","",②選手情報入力!$Q$5),IF(②選手情報入力!$Q$6="","",②選手情報入力!$Q$6))))</f>
        <v/>
      </c>
      <c r="AC46" t="str">
        <f>IF(E46="","",IF(②選手情報入力!R54="","",0))</f>
        <v/>
      </c>
      <c r="AD46" t="str">
        <f>IF(E46="","",IF(②選手情報入力!R54="","",2))</f>
        <v/>
      </c>
      <c r="AE46" t="str">
        <f>IF(E46="","",IF(②選手情報入力!S54="","",IF(I46=1,種目情報!$J$5,種目情報!$J$7)))</f>
        <v/>
      </c>
      <c r="AF46" t="str">
        <f>IF(E46="","",IF(②選手情報入力!S54="","",IF(I46=1,IF(②選手情報入力!$R$5="","",②選手情報入力!$R$5),IF(②選手情報入力!$R$6="","",②選手情報入力!$R$6))))</f>
        <v/>
      </c>
      <c r="AG46" t="str">
        <f>IF(E46="","",IF(②選手情報入力!S54="","",0))</f>
        <v/>
      </c>
      <c r="AH46" t="str">
        <f>IF(E46="","",IF(②選手情報入力!S54="","",2))</f>
        <v/>
      </c>
    </row>
    <row r="47" spans="1:34">
      <c r="A47" t="str">
        <f>IF(E47="","",I47*1000000+①学校情報入力!$D$3*1000+②選手情報入力!A55)</f>
        <v/>
      </c>
      <c r="B47" t="str">
        <f>IF(E47="","",①学校情報入力!$D$3)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1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2"/>
        <v/>
      </c>
      <c r="M47" t="str">
        <f t="shared" si="3"/>
        <v/>
      </c>
      <c r="O47" t="str">
        <f>IF(E47="","",IF(②選手情報入力!I55="","",IF(I47=1,VLOOKUP(②選手情報入力!I55,種目情報!$A$4:$B$60,2,FALSE),VLOOKUP(②選手情報入力!I55,種目情報!$E$4:$F$60,2,FALSE))))</f>
        <v/>
      </c>
      <c r="P47" t="str">
        <f>IF(E47="","",IF(②選手情報入力!J55="","",②選手情報入力!J55))</f>
        <v/>
      </c>
      <c r="Q47" s="37" t="str">
        <f>IF(E47="","",IF(②選手情報入力!I55="","",0))</f>
        <v/>
      </c>
      <c r="R47" t="str">
        <f>IF(E47="","",IF(②選手情報入力!I55="","",IF(I47=1,VLOOKUP(②選手情報入力!I55,種目情報!$A$4:$C$60,3,FALSE),VLOOKUP(②選手情報入力!I55,種目情報!$E$4:$G$60,3,FALSE))))</f>
        <v/>
      </c>
      <c r="S47" t="str">
        <f>IF(E47="","",IF(②選手情報入力!L55="","",IF(I47=1,VLOOKUP(②選手情報入力!L55,種目情報!$A$4:$B$60,2,FALSE),VLOOKUP(②選手情報入力!L55,種目情報!$E$4:$F$60,2,FALSE))))</f>
        <v/>
      </c>
      <c r="T47" t="str">
        <f>IF(E47="","",IF(②選手情報入力!M55="","",②選手情報入力!M55))</f>
        <v/>
      </c>
      <c r="U47" s="37" t="str">
        <f>IF(E47="","",IF(②選手情報入力!L55="","",0))</f>
        <v/>
      </c>
      <c r="V47" t="str">
        <f>IF(E47="","",IF(②選手情報入力!L55="","",IF(I47=1,VLOOKUP(②選手情報入力!L55,種目情報!$A$4:$C$60,3,FALSE),VLOOKUP(②選手情報入力!L55,種目情報!$E$4:$G$60,3,FALSE))))</f>
        <v/>
      </c>
      <c r="W47" t="str">
        <f>IF(E47="","",IF(②選手情報入力!O55="","",IF(I47=1,VLOOKUP(②選手情報入力!O55,種目情報!$A$4:$B$60,2,FALSE),VLOOKUP(②選手情報入力!O55,種目情報!$E$4:$F$60,2,FALSE))))</f>
        <v/>
      </c>
      <c r="X47" t="str">
        <f>IF(E47="","",IF(②選手情報入力!P55="","",②選手情報入力!P55))</f>
        <v/>
      </c>
      <c r="Y47" s="37" t="str">
        <f>IF(E47="","",IF(②選手情報入力!O55="","",0))</f>
        <v/>
      </c>
      <c r="Z47" t="str">
        <f>IF(E47="","",IF(②選手情報入力!O55="","",IF(I47=1,VLOOKUP(②選手情報入力!O55,種目情報!$A$4:$C$60,3,FALSE),VLOOKUP(②選手情報入力!O55,種目情報!$E$4:$G$60,3,FALSE))))</f>
        <v/>
      </c>
      <c r="AA47" t="str">
        <f>IF(E47="","",IF(②選手情報入力!R55="","",IF(I47=1,種目情報!$J$4,種目情報!$J$6)))</f>
        <v/>
      </c>
      <c r="AB47" t="str">
        <f>IF(E47="","",IF(②選手情報入力!R55="","",IF(I47=1,IF(②選手情報入力!$Q$5="","",②選手情報入力!$Q$5),IF(②選手情報入力!$Q$6="","",②選手情報入力!$Q$6))))</f>
        <v/>
      </c>
      <c r="AC47" t="str">
        <f>IF(E47="","",IF(②選手情報入力!R55="","",0))</f>
        <v/>
      </c>
      <c r="AD47" t="str">
        <f>IF(E47="","",IF(②選手情報入力!R55="","",2))</f>
        <v/>
      </c>
      <c r="AE47" t="str">
        <f>IF(E47="","",IF(②選手情報入力!S55="","",IF(I47=1,種目情報!$J$5,種目情報!$J$7)))</f>
        <v/>
      </c>
      <c r="AF47" t="str">
        <f>IF(E47="","",IF(②選手情報入力!S55="","",IF(I47=1,IF(②選手情報入力!$R$5="","",②選手情報入力!$R$5),IF(②選手情報入力!$R$6="","",②選手情報入力!$R$6))))</f>
        <v/>
      </c>
      <c r="AG47" t="str">
        <f>IF(E47="","",IF(②選手情報入力!S55="","",0))</f>
        <v/>
      </c>
      <c r="AH47" t="str">
        <f>IF(E47="","",IF(②選手情報入力!S55="","",2))</f>
        <v/>
      </c>
    </row>
    <row r="48" spans="1:34">
      <c r="A48" t="str">
        <f>IF(E48="","",I48*1000000+①学校情報入力!$D$3*1000+②選手情報入力!A56)</f>
        <v/>
      </c>
      <c r="B48" t="str">
        <f>IF(E48="","",①学校情報入力!$D$3)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1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2"/>
        <v/>
      </c>
      <c r="M48" t="str">
        <f t="shared" si="3"/>
        <v/>
      </c>
      <c r="O48" t="str">
        <f>IF(E48="","",IF(②選手情報入力!I56="","",IF(I48=1,VLOOKUP(②選手情報入力!I56,種目情報!$A$4:$B$60,2,FALSE),VLOOKUP(②選手情報入力!I56,種目情報!$E$4:$F$60,2,FALSE))))</f>
        <v/>
      </c>
      <c r="P48" t="str">
        <f>IF(E48="","",IF(②選手情報入力!J56="","",②選手情報入力!J56))</f>
        <v/>
      </c>
      <c r="Q48" s="37" t="str">
        <f>IF(E48="","",IF(②選手情報入力!I56="","",0))</f>
        <v/>
      </c>
      <c r="R48" t="str">
        <f>IF(E48="","",IF(②選手情報入力!I56="","",IF(I48=1,VLOOKUP(②選手情報入力!I56,種目情報!$A$4:$C$60,3,FALSE),VLOOKUP(②選手情報入力!I56,種目情報!$E$4:$G$60,3,FALSE))))</f>
        <v/>
      </c>
      <c r="S48" t="str">
        <f>IF(E48="","",IF(②選手情報入力!L56="","",IF(I48=1,VLOOKUP(②選手情報入力!L56,種目情報!$A$4:$B$60,2,FALSE),VLOOKUP(②選手情報入力!L56,種目情報!$E$4:$F$60,2,FALSE))))</f>
        <v/>
      </c>
      <c r="T48" t="str">
        <f>IF(E48="","",IF(②選手情報入力!M56="","",②選手情報入力!M56))</f>
        <v/>
      </c>
      <c r="U48" s="37" t="str">
        <f>IF(E48="","",IF(②選手情報入力!L56="","",0))</f>
        <v/>
      </c>
      <c r="V48" t="str">
        <f>IF(E48="","",IF(②選手情報入力!L56="","",IF(I48=1,VLOOKUP(②選手情報入力!L56,種目情報!$A$4:$C$60,3,FALSE),VLOOKUP(②選手情報入力!L56,種目情報!$E$4:$G$60,3,FALSE))))</f>
        <v/>
      </c>
      <c r="W48" t="str">
        <f>IF(E48="","",IF(②選手情報入力!O56="","",IF(I48=1,VLOOKUP(②選手情報入力!O56,種目情報!$A$4:$B$60,2,FALSE),VLOOKUP(②選手情報入力!O56,種目情報!$E$4:$F$60,2,FALSE))))</f>
        <v/>
      </c>
      <c r="X48" t="str">
        <f>IF(E48="","",IF(②選手情報入力!P56="","",②選手情報入力!P56))</f>
        <v/>
      </c>
      <c r="Y48" s="37" t="str">
        <f>IF(E48="","",IF(②選手情報入力!O56="","",0))</f>
        <v/>
      </c>
      <c r="Z48" t="str">
        <f>IF(E48="","",IF(②選手情報入力!O56="","",IF(I48=1,VLOOKUP(②選手情報入力!O56,種目情報!$A$4:$C$60,3,FALSE),VLOOKUP(②選手情報入力!O56,種目情報!$E$4:$G$60,3,FALSE))))</f>
        <v/>
      </c>
      <c r="AA48" t="str">
        <f>IF(E48="","",IF(②選手情報入力!R56="","",IF(I48=1,種目情報!$J$4,種目情報!$J$6)))</f>
        <v/>
      </c>
      <c r="AB48" t="str">
        <f>IF(E48="","",IF(②選手情報入力!R56="","",IF(I48=1,IF(②選手情報入力!$Q$5="","",②選手情報入力!$Q$5),IF(②選手情報入力!$Q$6="","",②選手情報入力!$Q$6))))</f>
        <v/>
      </c>
      <c r="AC48" t="str">
        <f>IF(E48="","",IF(②選手情報入力!R56="","",0))</f>
        <v/>
      </c>
      <c r="AD48" t="str">
        <f>IF(E48="","",IF(②選手情報入力!R56="","",2))</f>
        <v/>
      </c>
      <c r="AE48" t="str">
        <f>IF(E48="","",IF(②選手情報入力!S56="","",IF(I48=1,種目情報!$J$5,種目情報!$J$7)))</f>
        <v/>
      </c>
      <c r="AF48" t="str">
        <f>IF(E48="","",IF(②選手情報入力!S56="","",IF(I48=1,IF(②選手情報入力!$R$5="","",②選手情報入力!$R$5),IF(②選手情報入力!$R$6="","",②選手情報入力!$R$6))))</f>
        <v/>
      </c>
      <c r="AG48" t="str">
        <f>IF(E48="","",IF(②選手情報入力!S56="","",0))</f>
        <v/>
      </c>
      <c r="AH48" t="str">
        <f>IF(E48="","",IF(②選手情報入力!S56="","",2))</f>
        <v/>
      </c>
    </row>
    <row r="49" spans="1:34">
      <c r="A49" t="str">
        <f>IF(E49="","",I49*1000000+①学校情報入力!$D$3*1000+②選手情報入力!A57)</f>
        <v/>
      </c>
      <c r="B49" t="str">
        <f>IF(E49="","",①学校情報入力!$D$3)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1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2"/>
        <v/>
      </c>
      <c r="M49" t="str">
        <f t="shared" si="3"/>
        <v/>
      </c>
      <c r="O49" t="str">
        <f>IF(E49="","",IF(②選手情報入力!I57="","",IF(I49=1,VLOOKUP(②選手情報入力!I57,種目情報!$A$4:$B$60,2,FALSE),VLOOKUP(②選手情報入力!I57,種目情報!$E$4:$F$60,2,FALSE))))</f>
        <v/>
      </c>
      <c r="P49" t="str">
        <f>IF(E49="","",IF(②選手情報入力!J57="","",②選手情報入力!J57))</f>
        <v/>
      </c>
      <c r="Q49" s="37" t="str">
        <f>IF(E49="","",IF(②選手情報入力!I57="","",0))</f>
        <v/>
      </c>
      <c r="R49" t="str">
        <f>IF(E49="","",IF(②選手情報入力!I57="","",IF(I49=1,VLOOKUP(②選手情報入力!I57,種目情報!$A$4:$C$60,3,FALSE),VLOOKUP(②選手情報入力!I57,種目情報!$E$4:$G$60,3,FALSE))))</f>
        <v/>
      </c>
      <c r="S49" t="str">
        <f>IF(E49="","",IF(②選手情報入力!L57="","",IF(I49=1,VLOOKUP(②選手情報入力!L57,種目情報!$A$4:$B$60,2,FALSE),VLOOKUP(②選手情報入力!L57,種目情報!$E$4:$F$60,2,FALSE))))</f>
        <v/>
      </c>
      <c r="T49" t="str">
        <f>IF(E49="","",IF(②選手情報入力!M57="","",②選手情報入力!M57))</f>
        <v/>
      </c>
      <c r="U49" s="37" t="str">
        <f>IF(E49="","",IF(②選手情報入力!L57="","",0))</f>
        <v/>
      </c>
      <c r="V49" t="str">
        <f>IF(E49="","",IF(②選手情報入力!L57="","",IF(I49=1,VLOOKUP(②選手情報入力!L57,種目情報!$A$4:$C$60,3,FALSE),VLOOKUP(②選手情報入力!L57,種目情報!$E$4:$G$60,3,FALSE))))</f>
        <v/>
      </c>
      <c r="W49" t="str">
        <f>IF(E49="","",IF(②選手情報入力!O57="","",IF(I49=1,VLOOKUP(②選手情報入力!O57,種目情報!$A$4:$B$60,2,FALSE),VLOOKUP(②選手情報入力!O57,種目情報!$E$4:$F$60,2,FALSE))))</f>
        <v/>
      </c>
      <c r="X49" t="str">
        <f>IF(E49="","",IF(②選手情報入力!P57="","",②選手情報入力!P57))</f>
        <v/>
      </c>
      <c r="Y49" s="37" t="str">
        <f>IF(E49="","",IF(②選手情報入力!O57="","",0))</f>
        <v/>
      </c>
      <c r="Z49" t="str">
        <f>IF(E49="","",IF(②選手情報入力!O57="","",IF(I49=1,VLOOKUP(②選手情報入力!O57,種目情報!$A$4:$C$60,3,FALSE),VLOOKUP(②選手情報入力!O57,種目情報!$E$4:$G$60,3,FALSE))))</f>
        <v/>
      </c>
      <c r="AA49" t="str">
        <f>IF(E49="","",IF(②選手情報入力!R57="","",IF(I49=1,種目情報!$J$4,種目情報!$J$6)))</f>
        <v/>
      </c>
      <c r="AB49" t="str">
        <f>IF(E49="","",IF(②選手情報入力!R57="","",IF(I49=1,IF(②選手情報入力!$Q$5="","",②選手情報入力!$Q$5),IF(②選手情報入力!$Q$6="","",②選手情報入力!$Q$6))))</f>
        <v/>
      </c>
      <c r="AC49" t="str">
        <f>IF(E49="","",IF(②選手情報入力!R57="","",0))</f>
        <v/>
      </c>
      <c r="AD49" t="str">
        <f>IF(E49="","",IF(②選手情報入力!R57="","",2))</f>
        <v/>
      </c>
      <c r="AE49" t="str">
        <f>IF(E49="","",IF(②選手情報入力!S57="","",IF(I49=1,種目情報!$J$5,種目情報!$J$7)))</f>
        <v/>
      </c>
      <c r="AF49" t="str">
        <f>IF(E49="","",IF(②選手情報入力!S57="","",IF(I49=1,IF(②選手情報入力!$R$5="","",②選手情報入力!$R$5),IF(②選手情報入力!$R$6="","",②選手情報入力!$R$6))))</f>
        <v/>
      </c>
      <c r="AG49" t="str">
        <f>IF(E49="","",IF(②選手情報入力!S57="","",0))</f>
        <v/>
      </c>
      <c r="AH49" t="str">
        <f>IF(E49="","",IF(②選手情報入力!S57="","",2))</f>
        <v/>
      </c>
    </row>
    <row r="50" spans="1:34">
      <c r="A50" t="str">
        <f>IF(E50="","",I50*1000000+①学校情報入力!$D$3*1000+②選手情報入力!A58)</f>
        <v/>
      </c>
      <c r="B50" t="str">
        <f>IF(E50="","",①学校情報入力!$D$3)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1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2"/>
        <v/>
      </c>
      <c r="M50" t="str">
        <f t="shared" si="3"/>
        <v/>
      </c>
      <c r="O50" t="str">
        <f>IF(E50="","",IF(②選手情報入力!I58="","",IF(I50=1,VLOOKUP(②選手情報入力!I58,種目情報!$A$4:$B$60,2,FALSE),VLOOKUP(②選手情報入力!I58,種目情報!$E$4:$F$60,2,FALSE))))</f>
        <v/>
      </c>
      <c r="P50" t="str">
        <f>IF(E50="","",IF(②選手情報入力!J58="","",②選手情報入力!J58))</f>
        <v/>
      </c>
      <c r="Q50" s="37" t="str">
        <f>IF(E50="","",IF(②選手情報入力!I58="","",0))</f>
        <v/>
      </c>
      <c r="R50" t="str">
        <f>IF(E50="","",IF(②選手情報入力!I58="","",IF(I50=1,VLOOKUP(②選手情報入力!I58,種目情報!$A$4:$C$60,3,FALSE),VLOOKUP(②選手情報入力!I58,種目情報!$E$4:$G$60,3,FALSE))))</f>
        <v/>
      </c>
      <c r="S50" t="str">
        <f>IF(E50="","",IF(②選手情報入力!L58="","",IF(I50=1,VLOOKUP(②選手情報入力!L58,種目情報!$A$4:$B$60,2,FALSE),VLOOKUP(②選手情報入力!L58,種目情報!$E$4:$F$60,2,FALSE))))</f>
        <v/>
      </c>
      <c r="T50" t="str">
        <f>IF(E50="","",IF(②選手情報入力!M58="","",②選手情報入力!M58))</f>
        <v/>
      </c>
      <c r="U50" s="37" t="str">
        <f>IF(E50="","",IF(②選手情報入力!L58="","",0))</f>
        <v/>
      </c>
      <c r="V50" t="str">
        <f>IF(E50="","",IF(②選手情報入力!L58="","",IF(I50=1,VLOOKUP(②選手情報入力!L58,種目情報!$A$4:$C$60,3,FALSE),VLOOKUP(②選手情報入力!L58,種目情報!$E$4:$G$60,3,FALSE))))</f>
        <v/>
      </c>
      <c r="W50" t="str">
        <f>IF(E50="","",IF(②選手情報入力!O58="","",IF(I50=1,VLOOKUP(②選手情報入力!O58,種目情報!$A$4:$B$60,2,FALSE),VLOOKUP(②選手情報入力!O58,種目情報!$E$4:$F$60,2,FALSE))))</f>
        <v/>
      </c>
      <c r="X50" t="str">
        <f>IF(E50="","",IF(②選手情報入力!P58="","",②選手情報入力!P58))</f>
        <v/>
      </c>
      <c r="Y50" s="37" t="str">
        <f>IF(E50="","",IF(②選手情報入力!O58="","",0))</f>
        <v/>
      </c>
      <c r="Z50" t="str">
        <f>IF(E50="","",IF(②選手情報入力!O58="","",IF(I50=1,VLOOKUP(②選手情報入力!O58,種目情報!$A$4:$C$60,3,FALSE),VLOOKUP(②選手情報入力!O58,種目情報!$E$4:$G$60,3,FALSE))))</f>
        <v/>
      </c>
      <c r="AA50" t="str">
        <f>IF(E50="","",IF(②選手情報入力!R58="","",IF(I50=1,種目情報!$J$4,種目情報!$J$6)))</f>
        <v/>
      </c>
      <c r="AB50" t="str">
        <f>IF(E50="","",IF(②選手情報入力!R58="","",IF(I50=1,IF(②選手情報入力!$Q$5="","",②選手情報入力!$Q$5),IF(②選手情報入力!$Q$6="","",②選手情報入力!$Q$6))))</f>
        <v/>
      </c>
      <c r="AC50" t="str">
        <f>IF(E50="","",IF(②選手情報入力!R58="","",0))</f>
        <v/>
      </c>
      <c r="AD50" t="str">
        <f>IF(E50="","",IF(②選手情報入力!R58="","",2))</f>
        <v/>
      </c>
      <c r="AE50" t="str">
        <f>IF(E50="","",IF(②選手情報入力!S58="","",IF(I50=1,種目情報!$J$5,種目情報!$J$7)))</f>
        <v/>
      </c>
      <c r="AF50" t="str">
        <f>IF(E50="","",IF(②選手情報入力!S58="","",IF(I50=1,IF(②選手情報入力!$R$5="","",②選手情報入力!$R$5),IF(②選手情報入力!$R$6="","",②選手情報入力!$R$6))))</f>
        <v/>
      </c>
      <c r="AG50" t="str">
        <f>IF(E50="","",IF(②選手情報入力!S58="","",0))</f>
        <v/>
      </c>
      <c r="AH50" t="str">
        <f>IF(E50="","",IF(②選手情報入力!S58="","",2))</f>
        <v/>
      </c>
    </row>
    <row r="51" spans="1:34">
      <c r="A51" t="str">
        <f>IF(E51="","",I51*1000000+①学校情報入力!$D$3*1000+②選手情報入力!A59)</f>
        <v/>
      </c>
      <c r="B51" t="str">
        <f>IF(E51="","",①学校情報入力!$D$3)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1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2"/>
        <v/>
      </c>
      <c r="M51" t="str">
        <f t="shared" si="3"/>
        <v/>
      </c>
      <c r="O51" t="str">
        <f>IF(E51="","",IF(②選手情報入力!I59="","",IF(I51=1,VLOOKUP(②選手情報入力!I59,種目情報!$A$4:$B$60,2,FALSE),VLOOKUP(②選手情報入力!I59,種目情報!$E$4:$F$60,2,FALSE))))</f>
        <v/>
      </c>
      <c r="P51" t="str">
        <f>IF(E51="","",IF(②選手情報入力!J59="","",②選手情報入力!J59))</f>
        <v/>
      </c>
      <c r="Q51" s="37" t="str">
        <f>IF(E51="","",IF(②選手情報入力!I59="","",0))</f>
        <v/>
      </c>
      <c r="R51" t="str">
        <f>IF(E51="","",IF(②選手情報入力!I59="","",IF(I51=1,VLOOKUP(②選手情報入力!I59,種目情報!$A$4:$C$60,3,FALSE),VLOOKUP(②選手情報入力!I59,種目情報!$E$4:$G$60,3,FALSE))))</f>
        <v/>
      </c>
      <c r="S51" t="str">
        <f>IF(E51="","",IF(②選手情報入力!L59="","",IF(I51=1,VLOOKUP(②選手情報入力!L59,種目情報!$A$4:$B$60,2,FALSE),VLOOKUP(②選手情報入力!L59,種目情報!$E$4:$F$60,2,FALSE))))</f>
        <v/>
      </c>
      <c r="T51" t="str">
        <f>IF(E51="","",IF(②選手情報入力!M59="","",②選手情報入力!M59))</f>
        <v/>
      </c>
      <c r="U51" s="37" t="str">
        <f>IF(E51="","",IF(②選手情報入力!L59="","",0))</f>
        <v/>
      </c>
      <c r="V51" t="str">
        <f>IF(E51="","",IF(②選手情報入力!L59="","",IF(I51=1,VLOOKUP(②選手情報入力!L59,種目情報!$A$4:$C$60,3,FALSE),VLOOKUP(②選手情報入力!L59,種目情報!$E$4:$G$60,3,FALSE))))</f>
        <v/>
      </c>
      <c r="W51" t="str">
        <f>IF(E51="","",IF(②選手情報入力!O59="","",IF(I51=1,VLOOKUP(②選手情報入力!O59,種目情報!$A$4:$B$60,2,FALSE),VLOOKUP(②選手情報入力!O59,種目情報!$E$4:$F$60,2,FALSE))))</f>
        <v/>
      </c>
      <c r="X51" t="str">
        <f>IF(E51="","",IF(②選手情報入力!P59="","",②選手情報入力!P59))</f>
        <v/>
      </c>
      <c r="Y51" s="37" t="str">
        <f>IF(E51="","",IF(②選手情報入力!O59="","",0))</f>
        <v/>
      </c>
      <c r="Z51" t="str">
        <f>IF(E51="","",IF(②選手情報入力!O59="","",IF(I51=1,VLOOKUP(②選手情報入力!O59,種目情報!$A$4:$C$60,3,FALSE),VLOOKUP(②選手情報入力!O59,種目情報!$E$4:$G$60,3,FALSE))))</f>
        <v/>
      </c>
      <c r="AA51" t="str">
        <f>IF(E51="","",IF(②選手情報入力!R59="","",IF(I51=1,種目情報!$J$4,種目情報!$J$6)))</f>
        <v/>
      </c>
      <c r="AB51" t="str">
        <f>IF(E51="","",IF(②選手情報入力!R59="","",IF(I51=1,IF(②選手情報入力!$Q$5="","",②選手情報入力!$Q$5),IF(②選手情報入力!$Q$6="","",②選手情報入力!$Q$6))))</f>
        <v/>
      </c>
      <c r="AC51" t="str">
        <f>IF(E51="","",IF(②選手情報入力!R59="","",0))</f>
        <v/>
      </c>
      <c r="AD51" t="str">
        <f>IF(E51="","",IF(②選手情報入力!R59="","",2))</f>
        <v/>
      </c>
      <c r="AE51" t="str">
        <f>IF(E51="","",IF(②選手情報入力!S59="","",IF(I51=1,種目情報!$J$5,種目情報!$J$7)))</f>
        <v/>
      </c>
      <c r="AF51" t="str">
        <f>IF(E51="","",IF(②選手情報入力!S59="","",IF(I51=1,IF(②選手情報入力!$R$5="","",②選手情報入力!$R$5),IF(②選手情報入力!$R$6="","",②選手情報入力!$R$6))))</f>
        <v/>
      </c>
      <c r="AG51" t="str">
        <f>IF(E51="","",IF(②選手情報入力!S59="","",0))</f>
        <v/>
      </c>
      <c r="AH51" t="str">
        <f>IF(E51="","",IF(②選手情報入力!S59="","",2))</f>
        <v/>
      </c>
    </row>
    <row r="52" spans="1:34">
      <c r="A52" t="str">
        <f>IF(E52="","",I52*1000000+①学校情報入力!$D$3*1000+②選手情報入力!A60)</f>
        <v/>
      </c>
      <c r="B52" t="str">
        <f>IF(E52="","",①学校情報入力!$D$3)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1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2"/>
        <v/>
      </c>
      <c r="M52" t="str">
        <f t="shared" si="3"/>
        <v/>
      </c>
      <c r="O52" t="str">
        <f>IF(E52="","",IF(②選手情報入力!I60="","",IF(I52=1,VLOOKUP(②選手情報入力!I60,種目情報!$A$4:$B$60,2,FALSE),VLOOKUP(②選手情報入力!I60,種目情報!$E$4:$F$60,2,FALSE))))</f>
        <v/>
      </c>
      <c r="P52" t="str">
        <f>IF(E52="","",IF(②選手情報入力!J60="","",②選手情報入力!J60))</f>
        <v/>
      </c>
      <c r="Q52" s="37" t="str">
        <f>IF(E52="","",IF(②選手情報入力!I60="","",0))</f>
        <v/>
      </c>
      <c r="R52" t="str">
        <f>IF(E52="","",IF(②選手情報入力!I60="","",IF(I52=1,VLOOKUP(②選手情報入力!I60,種目情報!$A$4:$C$60,3,FALSE),VLOOKUP(②選手情報入力!I60,種目情報!$E$4:$G$60,3,FALSE))))</f>
        <v/>
      </c>
      <c r="S52" t="str">
        <f>IF(E52="","",IF(②選手情報入力!L60="","",IF(I52=1,VLOOKUP(②選手情報入力!L60,種目情報!$A$4:$B$60,2,FALSE),VLOOKUP(②選手情報入力!L60,種目情報!$E$4:$F$60,2,FALSE))))</f>
        <v/>
      </c>
      <c r="T52" t="str">
        <f>IF(E52="","",IF(②選手情報入力!M60="","",②選手情報入力!M60))</f>
        <v/>
      </c>
      <c r="U52" s="37" t="str">
        <f>IF(E52="","",IF(②選手情報入力!L60="","",0))</f>
        <v/>
      </c>
      <c r="V52" t="str">
        <f>IF(E52="","",IF(②選手情報入力!L60="","",IF(I52=1,VLOOKUP(②選手情報入力!L60,種目情報!$A$4:$C$60,3,FALSE),VLOOKUP(②選手情報入力!L60,種目情報!$E$4:$G$60,3,FALSE))))</f>
        <v/>
      </c>
      <c r="W52" t="str">
        <f>IF(E52="","",IF(②選手情報入力!O60="","",IF(I52=1,VLOOKUP(②選手情報入力!O60,種目情報!$A$4:$B$60,2,FALSE),VLOOKUP(②選手情報入力!O60,種目情報!$E$4:$F$60,2,FALSE))))</f>
        <v/>
      </c>
      <c r="X52" t="str">
        <f>IF(E52="","",IF(②選手情報入力!P60="","",②選手情報入力!P60))</f>
        <v/>
      </c>
      <c r="Y52" s="37" t="str">
        <f>IF(E52="","",IF(②選手情報入力!O60="","",0))</f>
        <v/>
      </c>
      <c r="Z52" t="str">
        <f>IF(E52="","",IF(②選手情報入力!O60="","",IF(I52=1,VLOOKUP(②選手情報入力!O60,種目情報!$A$4:$C$60,3,FALSE),VLOOKUP(②選手情報入力!O60,種目情報!$E$4:$G$60,3,FALSE))))</f>
        <v/>
      </c>
      <c r="AA52" t="str">
        <f>IF(E52="","",IF(②選手情報入力!R60="","",IF(I52=1,種目情報!$J$4,種目情報!$J$6)))</f>
        <v/>
      </c>
      <c r="AB52" t="str">
        <f>IF(E52="","",IF(②選手情報入力!R60="","",IF(I52=1,IF(②選手情報入力!$Q$5="","",②選手情報入力!$Q$5),IF(②選手情報入力!$Q$6="","",②選手情報入力!$Q$6))))</f>
        <v/>
      </c>
      <c r="AC52" t="str">
        <f>IF(E52="","",IF(②選手情報入力!R60="","",0))</f>
        <v/>
      </c>
      <c r="AD52" t="str">
        <f>IF(E52="","",IF(②選手情報入力!R60="","",2))</f>
        <v/>
      </c>
      <c r="AE52" t="str">
        <f>IF(E52="","",IF(②選手情報入力!S60="","",IF(I52=1,種目情報!$J$5,種目情報!$J$7)))</f>
        <v/>
      </c>
      <c r="AF52" t="str">
        <f>IF(E52="","",IF(②選手情報入力!S60="","",IF(I52=1,IF(②選手情報入力!$R$5="","",②選手情報入力!$R$5),IF(②選手情報入力!$R$6="","",②選手情報入力!$R$6))))</f>
        <v/>
      </c>
      <c r="AG52" t="str">
        <f>IF(E52="","",IF(②選手情報入力!S60="","",0))</f>
        <v/>
      </c>
      <c r="AH52" t="str">
        <f>IF(E52="","",IF(②選手情報入力!S60="","",2))</f>
        <v/>
      </c>
    </row>
    <row r="53" spans="1:34">
      <c r="A53" t="str">
        <f>IF(E53="","",I53*1000000+①学校情報入力!$D$3*1000+②選手情報入力!A61)</f>
        <v/>
      </c>
      <c r="B53" t="str">
        <f>IF(E53="","",①学校情報入力!$D$3)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1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2"/>
        <v/>
      </c>
      <c r="M53" t="str">
        <f t="shared" si="3"/>
        <v/>
      </c>
      <c r="O53" t="str">
        <f>IF(E53="","",IF(②選手情報入力!I61="","",IF(I53=1,VLOOKUP(②選手情報入力!I61,種目情報!$A$4:$B$60,2,FALSE),VLOOKUP(②選手情報入力!I61,種目情報!$E$4:$F$60,2,FALSE))))</f>
        <v/>
      </c>
      <c r="P53" t="str">
        <f>IF(E53="","",IF(②選手情報入力!J61="","",②選手情報入力!J61))</f>
        <v/>
      </c>
      <c r="Q53" s="37" t="str">
        <f>IF(E53="","",IF(②選手情報入力!I61="","",0))</f>
        <v/>
      </c>
      <c r="R53" t="str">
        <f>IF(E53="","",IF(②選手情報入力!I61="","",IF(I53=1,VLOOKUP(②選手情報入力!I61,種目情報!$A$4:$C$60,3,FALSE),VLOOKUP(②選手情報入力!I61,種目情報!$E$4:$G$60,3,FALSE))))</f>
        <v/>
      </c>
      <c r="S53" t="str">
        <f>IF(E53="","",IF(②選手情報入力!L61="","",IF(I53=1,VLOOKUP(②選手情報入力!L61,種目情報!$A$4:$B$60,2,FALSE),VLOOKUP(②選手情報入力!L61,種目情報!$E$4:$F$60,2,FALSE))))</f>
        <v/>
      </c>
      <c r="T53" t="str">
        <f>IF(E53="","",IF(②選手情報入力!M61="","",②選手情報入力!M61))</f>
        <v/>
      </c>
      <c r="U53" s="37" t="str">
        <f>IF(E53="","",IF(②選手情報入力!L61="","",0))</f>
        <v/>
      </c>
      <c r="V53" t="str">
        <f>IF(E53="","",IF(②選手情報入力!L61="","",IF(I53=1,VLOOKUP(②選手情報入力!L61,種目情報!$A$4:$C$60,3,FALSE),VLOOKUP(②選手情報入力!L61,種目情報!$E$4:$G$60,3,FALSE))))</f>
        <v/>
      </c>
      <c r="W53" t="str">
        <f>IF(E53="","",IF(②選手情報入力!O61="","",IF(I53=1,VLOOKUP(②選手情報入力!O61,種目情報!$A$4:$B$60,2,FALSE),VLOOKUP(②選手情報入力!O61,種目情報!$E$4:$F$60,2,FALSE))))</f>
        <v/>
      </c>
      <c r="X53" t="str">
        <f>IF(E53="","",IF(②選手情報入力!P61="","",②選手情報入力!P61))</f>
        <v/>
      </c>
      <c r="Y53" s="37" t="str">
        <f>IF(E53="","",IF(②選手情報入力!O61="","",0))</f>
        <v/>
      </c>
      <c r="Z53" t="str">
        <f>IF(E53="","",IF(②選手情報入力!O61="","",IF(I53=1,VLOOKUP(②選手情報入力!O61,種目情報!$A$4:$C$60,3,FALSE),VLOOKUP(②選手情報入力!O61,種目情報!$E$4:$G$60,3,FALSE))))</f>
        <v/>
      </c>
      <c r="AA53" t="str">
        <f>IF(E53="","",IF(②選手情報入力!R61="","",IF(I53=1,種目情報!$J$4,種目情報!$J$6)))</f>
        <v/>
      </c>
      <c r="AB53" t="str">
        <f>IF(E53="","",IF(②選手情報入力!R61="","",IF(I53=1,IF(②選手情報入力!$Q$5="","",②選手情報入力!$Q$5),IF(②選手情報入力!$Q$6="","",②選手情報入力!$Q$6))))</f>
        <v/>
      </c>
      <c r="AC53" t="str">
        <f>IF(E53="","",IF(②選手情報入力!R61="","",0))</f>
        <v/>
      </c>
      <c r="AD53" t="str">
        <f>IF(E53="","",IF(②選手情報入力!R61="","",2))</f>
        <v/>
      </c>
      <c r="AE53" t="str">
        <f>IF(E53="","",IF(②選手情報入力!S61="","",IF(I53=1,種目情報!$J$5,種目情報!$J$7)))</f>
        <v/>
      </c>
      <c r="AF53" t="str">
        <f>IF(E53="","",IF(②選手情報入力!S61="","",IF(I53=1,IF(②選手情報入力!$R$5="","",②選手情報入力!$R$5),IF(②選手情報入力!$R$6="","",②選手情報入力!$R$6))))</f>
        <v/>
      </c>
      <c r="AG53" t="str">
        <f>IF(E53="","",IF(②選手情報入力!S61="","",0))</f>
        <v/>
      </c>
      <c r="AH53" t="str">
        <f>IF(E53="","",IF(②選手情報入力!S61="","",2))</f>
        <v/>
      </c>
    </row>
    <row r="54" spans="1:34">
      <c r="A54" t="str">
        <f>IF(E54="","",I54*1000000+①学校情報入力!$D$3*1000+②選手情報入力!A62)</f>
        <v/>
      </c>
      <c r="B54" t="str">
        <f>IF(E54="","",①学校情報入力!$D$3)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1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2"/>
        <v/>
      </c>
      <c r="M54" t="str">
        <f t="shared" si="3"/>
        <v/>
      </c>
      <c r="O54" t="str">
        <f>IF(E54="","",IF(②選手情報入力!I62="","",IF(I54=1,VLOOKUP(②選手情報入力!I62,種目情報!$A$4:$B$60,2,FALSE),VLOOKUP(②選手情報入力!I62,種目情報!$E$4:$F$60,2,FALSE))))</f>
        <v/>
      </c>
      <c r="P54" t="str">
        <f>IF(E54="","",IF(②選手情報入力!J62="","",②選手情報入力!J62))</f>
        <v/>
      </c>
      <c r="Q54" s="37" t="str">
        <f>IF(E54="","",IF(②選手情報入力!I62="","",0))</f>
        <v/>
      </c>
      <c r="R54" t="str">
        <f>IF(E54="","",IF(②選手情報入力!I62="","",IF(I54=1,VLOOKUP(②選手情報入力!I62,種目情報!$A$4:$C$60,3,FALSE),VLOOKUP(②選手情報入力!I62,種目情報!$E$4:$G$60,3,FALSE))))</f>
        <v/>
      </c>
      <c r="S54" t="str">
        <f>IF(E54="","",IF(②選手情報入力!L62="","",IF(I54=1,VLOOKUP(②選手情報入力!L62,種目情報!$A$4:$B$60,2,FALSE),VLOOKUP(②選手情報入力!L62,種目情報!$E$4:$F$60,2,FALSE))))</f>
        <v/>
      </c>
      <c r="T54" t="str">
        <f>IF(E54="","",IF(②選手情報入力!M62="","",②選手情報入力!M62))</f>
        <v/>
      </c>
      <c r="U54" s="37" t="str">
        <f>IF(E54="","",IF(②選手情報入力!L62="","",0))</f>
        <v/>
      </c>
      <c r="V54" t="str">
        <f>IF(E54="","",IF(②選手情報入力!L62="","",IF(I54=1,VLOOKUP(②選手情報入力!L62,種目情報!$A$4:$C$60,3,FALSE),VLOOKUP(②選手情報入力!L62,種目情報!$E$4:$G$60,3,FALSE))))</f>
        <v/>
      </c>
      <c r="W54" t="str">
        <f>IF(E54="","",IF(②選手情報入力!O62="","",IF(I54=1,VLOOKUP(②選手情報入力!O62,種目情報!$A$4:$B$60,2,FALSE),VLOOKUP(②選手情報入力!O62,種目情報!$E$4:$F$60,2,FALSE))))</f>
        <v/>
      </c>
      <c r="X54" t="str">
        <f>IF(E54="","",IF(②選手情報入力!P62="","",②選手情報入力!P62))</f>
        <v/>
      </c>
      <c r="Y54" s="37" t="str">
        <f>IF(E54="","",IF(②選手情報入力!O62="","",0))</f>
        <v/>
      </c>
      <c r="Z54" t="str">
        <f>IF(E54="","",IF(②選手情報入力!O62="","",IF(I54=1,VLOOKUP(②選手情報入力!O62,種目情報!$A$4:$C$60,3,FALSE),VLOOKUP(②選手情報入力!O62,種目情報!$E$4:$G$60,3,FALSE))))</f>
        <v/>
      </c>
      <c r="AA54" t="str">
        <f>IF(E54="","",IF(②選手情報入力!R62="","",IF(I54=1,種目情報!$J$4,種目情報!$J$6)))</f>
        <v/>
      </c>
      <c r="AB54" t="str">
        <f>IF(E54="","",IF(②選手情報入力!R62="","",IF(I54=1,IF(②選手情報入力!$Q$5="","",②選手情報入力!$Q$5),IF(②選手情報入力!$Q$6="","",②選手情報入力!$Q$6))))</f>
        <v/>
      </c>
      <c r="AC54" t="str">
        <f>IF(E54="","",IF(②選手情報入力!R62="","",0))</f>
        <v/>
      </c>
      <c r="AD54" t="str">
        <f>IF(E54="","",IF(②選手情報入力!R62="","",2))</f>
        <v/>
      </c>
      <c r="AE54" t="str">
        <f>IF(E54="","",IF(②選手情報入力!S62="","",IF(I54=1,種目情報!$J$5,種目情報!$J$7)))</f>
        <v/>
      </c>
      <c r="AF54" t="str">
        <f>IF(E54="","",IF(②選手情報入力!S62="","",IF(I54=1,IF(②選手情報入力!$R$5="","",②選手情報入力!$R$5),IF(②選手情報入力!$R$6="","",②選手情報入力!$R$6))))</f>
        <v/>
      </c>
      <c r="AG54" t="str">
        <f>IF(E54="","",IF(②選手情報入力!S62="","",0))</f>
        <v/>
      </c>
      <c r="AH54" t="str">
        <f>IF(E54="","",IF(②選手情報入力!S62="","",2))</f>
        <v/>
      </c>
    </row>
    <row r="55" spans="1:34">
      <c r="A55" t="str">
        <f>IF(E55="","",I55*1000000+①学校情報入力!$D$3*1000+②選手情報入力!A63)</f>
        <v/>
      </c>
      <c r="B55" t="str">
        <f>IF(E55="","",①学校情報入力!$D$3)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1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2"/>
        <v/>
      </c>
      <c r="M55" t="str">
        <f t="shared" si="3"/>
        <v/>
      </c>
      <c r="O55" t="str">
        <f>IF(E55="","",IF(②選手情報入力!I63="","",IF(I55=1,VLOOKUP(②選手情報入力!I63,種目情報!$A$4:$B$60,2,FALSE),VLOOKUP(②選手情報入力!I63,種目情報!$E$4:$F$60,2,FALSE))))</f>
        <v/>
      </c>
      <c r="P55" t="str">
        <f>IF(E55="","",IF(②選手情報入力!J63="","",②選手情報入力!J63))</f>
        <v/>
      </c>
      <c r="Q55" s="37" t="str">
        <f>IF(E55="","",IF(②選手情報入力!I63="","",0))</f>
        <v/>
      </c>
      <c r="R55" t="str">
        <f>IF(E55="","",IF(②選手情報入力!I63="","",IF(I55=1,VLOOKUP(②選手情報入力!I63,種目情報!$A$4:$C$60,3,FALSE),VLOOKUP(②選手情報入力!I63,種目情報!$E$4:$G$60,3,FALSE))))</f>
        <v/>
      </c>
      <c r="S55" t="str">
        <f>IF(E55="","",IF(②選手情報入力!L63="","",IF(I55=1,VLOOKUP(②選手情報入力!L63,種目情報!$A$4:$B$60,2,FALSE),VLOOKUP(②選手情報入力!L63,種目情報!$E$4:$F$60,2,FALSE))))</f>
        <v/>
      </c>
      <c r="T55" t="str">
        <f>IF(E55="","",IF(②選手情報入力!M63="","",②選手情報入力!M63))</f>
        <v/>
      </c>
      <c r="U55" s="37" t="str">
        <f>IF(E55="","",IF(②選手情報入力!L63="","",0))</f>
        <v/>
      </c>
      <c r="V55" t="str">
        <f>IF(E55="","",IF(②選手情報入力!L63="","",IF(I55=1,VLOOKUP(②選手情報入力!L63,種目情報!$A$4:$C$60,3,FALSE),VLOOKUP(②選手情報入力!L63,種目情報!$E$4:$G$60,3,FALSE))))</f>
        <v/>
      </c>
      <c r="W55" t="str">
        <f>IF(E55="","",IF(②選手情報入力!O63="","",IF(I55=1,VLOOKUP(②選手情報入力!O63,種目情報!$A$4:$B$60,2,FALSE),VLOOKUP(②選手情報入力!O63,種目情報!$E$4:$F$60,2,FALSE))))</f>
        <v/>
      </c>
      <c r="X55" t="str">
        <f>IF(E55="","",IF(②選手情報入力!P63="","",②選手情報入力!P63))</f>
        <v/>
      </c>
      <c r="Y55" s="37" t="str">
        <f>IF(E55="","",IF(②選手情報入力!O63="","",0))</f>
        <v/>
      </c>
      <c r="Z55" t="str">
        <f>IF(E55="","",IF(②選手情報入力!O63="","",IF(I55=1,VLOOKUP(②選手情報入力!O63,種目情報!$A$4:$C$60,3,FALSE),VLOOKUP(②選手情報入力!O63,種目情報!$E$4:$G$60,3,FALSE))))</f>
        <v/>
      </c>
      <c r="AA55" t="str">
        <f>IF(E55="","",IF(②選手情報入力!R63="","",IF(I55=1,種目情報!$J$4,種目情報!$J$6)))</f>
        <v/>
      </c>
      <c r="AB55" t="str">
        <f>IF(E55="","",IF(②選手情報入力!R63="","",IF(I55=1,IF(②選手情報入力!$Q$5="","",②選手情報入力!$Q$5),IF(②選手情報入力!$Q$6="","",②選手情報入力!$Q$6))))</f>
        <v/>
      </c>
      <c r="AC55" t="str">
        <f>IF(E55="","",IF(②選手情報入力!R63="","",0))</f>
        <v/>
      </c>
      <c r="AD55" t="str">
        <f>IF(E55="","",IF(②選手情報入力!R63="","",2))</f>
        <v/>
      </c>
      <c r="AE55" t="str">
        <f>IF(E55="","",IF(②選手情報入力!S63="","",IF(I55=1,種目情報!$J$5,種目情報!$J$7)))</f>
        <v/>
      </c>
      <c r="AF55" t="str">
        <f>IF(E55="","",IF(②選手情報入力!S63="","",IF(I55=1,IF(②選手情報入力!$R$5="","",②選手情報入力!$R$5),IF(②選手情報入力!$R$6="","",②選手情報入力!$R$6))))</f>
        <v/>
      </c>
      <c r="AG55" t="str">
        <f>IF(E55="","",IF(②選手情報入力!S63="","",0))</f>
        <v/>
      </c>
      <c r="AH55" t="str">
        <f>IF(E55="","",IF(②選手情報入力!S63="","",2))</f>
        <v/>
      </c>
    </row>
    <row r="56" spans="1:34">
      <c r="A56" t="str">
        <f>IF(E56="","",I56*1000000+①学校情報入力!$D$3*1000+②選手情報入力!A64)</f>
        <v/>
      </c>
      <c r="B56" t="str">
        <f>IF(E56="","",①学校情報入力!$D$3)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1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2"/>
        <v/>
      </c>
      <c r="M56" t="str">
        <f t="shared" si="3"/>
        <v/>
      </c>
      <c r="O56" t="str">
        <f>IF(E56="","",IF(②選手情報入力!I64="","",IF(I56=1,VLOOKUP(②選手情報入力!I64,種目情報!$A$4:$B$60,2,FALSE),VLOOKUP(②選手情報入力!I64,種目情報!$E$4:$F$60,2,FALSE))))</f>
        <v/>
      </c>
      <c r="P56" t="str">
        <f>IF(E56="","",IF(②選手情報入力!J64="","",②選手情報入力!J64))</f>
        <v/>
      </c>
      <c r="Q56" s="37" t="str">
        <f>IF(E56="","",IF(②選手情報入力!I64="","",0))</f>
        <v/>
      </c>
      <c r="R56" t="str">
        <f>IF(E56="","",IF(②選手情報入力!I64="","",IF(I56=1,VLOOKUP(②選手情報入力!I64,種目情報!$A$4:$C$60,3,FALSE),VLOOKUP(②選手情報入力!I64,種目情報!$E$4:$G$60,3,FALSE))))</f>
        <v/>
      </c>
      <c r="S56" t="str">
        <f>IF(E56="","",IF(②選手情報入力!L64="","",IF(I56=1,VLOOKUP(②選手情報入力!L64,種目情報!$A$4:$B$60,2,FALSE),VLOOKUP(②選手情報入力!L64,種目情報!$E$4:$F$60,2,FALSE))))</f>
        <v/>
      </c>
      <c r="T56" t="str">
        <f>IF(E56="","",IF(②選手情報入力!M64="","",②選手情報入力!M64))</f>
        <v/>
      </c>
      <c r="U56" s="37" t="str">
        <f>IF(E56="","",IF(②選手情報入力!L64="","",0))</f>
        <v/>
      </c>
      <c r="V56" t="str">
        <f>IF(E56="","",IF(②選手情報入力!L64="","",IF(I56=1,VLOOKUP(②選手情報入力!L64,種目情報!$A$4:$C$60,3,FALSE),VLOOKUP(②選手情報入力!L64,種目情報!$E$4:$G$60,3,FALSE))))</f>
        <v/>
      </c>
      <c r="W56" t="str">
        <f>IF(E56="","",IF(②選手情報入力!O64="","",IF(I56=1,VLOOKUP(②選手情報入力!O64,種目情報!$A$4:$B$60,2,FALSE),VLOOKUP(②選手情報入力!O64,種目情報!$E$4:$F$60,2,FALSE))))</f>
        <v/>
      </c>
      <c r="X56" t="str">
        <f>IF(E56="","",IF(②選手情報入力!P64="","",②選手情報入力!P64))</f>
        <v/>
      </c>
      <c r="Y56" s="37" t="str">
        <f>IF(E56="","",IF(②選手情報入力!O64="","",0))</f>
        <v/>
      </c>
      <c r="Z56" t="str">
        <f>IF(E56="","",IF(②選手情報入力!O64="","",IF(I56=1,VLOOKUP(②選手情報入力!O64,種目情報!$A$4:$C$60,3,FALSE),VLOOKUP(②選手情報入力!O64,種目情報!$E$4:$G$60,3,FALSE))))</f>
        <v/>
      </c>
      <c r="AA56" t="str">
        <f>IF(E56="","",IF(②選手情報入力!R64="","",IF(I56=1,種目情報!$J$4,種目情報!$J$6)))</f>
        <v/>
      </c>
      <c r="AB56" t="str">
        <f>IF(E56="","",IF(②選手情報入力!R64="","",IF(I56=1,IF(②選手情報入力!$Q$5="","",②選手情報入力!$Q$5),IF(②選手情報入力!$Q$6="","",②選手情報入力!$Q$6))))</f>
        <v/>
      </c>
      <c r="AC56" t="str">
        <f>IF(E56="","",IF(②選手情報入力!R64="","",0))</f>
        <v/>
      </c>
      <c r="AD56" t="str">
        <f>IF(E56="","",IF(②選手情報入力!R64="","",2))</f>
        <v/>
      </c>
      <c r="AE56" t="str">
        <f>IF(E56="","",IF(②選手情報入力!S64="","",IF(I56=1,種目情報!$J$5,種目情報!$J$7)))</f>
        <v/>
      </c>
      <c r="AF56" t="str">
        <f>IF(E56="","",IF(②選手情報入力!S64="","",IF(I56=1,IF(②選手情報入力!$R$5="","",②選手情報入力!$R$5),IF(②選手情報入力!$R$6="","",②選手情報入力!$R$6))))</f>
        <v/>
      </c>
      <c r="AG56" t="str">
        <f>IF(E56="","",IF(②選手情報入力!S64="","",0))</f>
        <v/>
      </c>
      <c r="AH56" t="str">
        <f>IF(E56="","",IF(②選手情報入力!S64="","",2))</f>
        <v/>
      </c>
    </row>
    <row r="57" spans="1:34">
      <c r="A57" t="str">
        <f>IF(E57="","",I57*1000000+①学校情報入力!$D$3*1000+②選手情報入力!A65)</f>
        <v/>
      </c>
      <c r="B57" t="str">
        <f>IF(E57="","",①学校情報入力!$D$3)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1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2"/>
        <v/>
      </c>
      <c r="M57" t="str">
        <f t="shared" si="3"/>
        <v/>
      </c>
      <c r="O57" t="str">
        <f>IF(E57="","",IF(②選手情報入力!I65="","",IF(I57=1,VLOOKUP(②選手情報入力!I65,種目情報!$A$4:$B$60,2,FALSE),VLOOKUP(②選手情報入力!I65,種目情報!$E$4:$F$60,2,FALSE))))</f>
        <v/>
      </c>
      <c r="P57" t="str">
        <f>IF(E57="","",IF(②選手情報入力!J65="","",②選手情報入力!J65))</f>
        <v/>
      </c>
      <c r="Q57" s="37" t="str">
        <f>IF(E57="","",IF(②選手情報入力!I65="","",0))</f>
        <v/>
      </c>
      <c r="R57" t="str">
        <f>IF(E57="","",IF(②選手情報入力!I65="","",IF(I57=1,VLOOKUP(②選手情報入力!I65,種目情報!$A$4:$C$60,3,FALSE),VLOOKUP(②選手情報入力!I65,種目情報!$E$4:$G$60,3,FALSE))))</f>
        <v/>
      </c>
      <c r="S57" t="str">
        <f>IF(E57="","",IF(②選手情報入力!L65="","",IF(I57=1,VLOOKUP(②選手情報入力!L65,種目情報!$A$4:$B$60,2,FALSE),VLOOKUP(②選手情報入力!L65,種目情報!$E$4:$F$60,2,FALSE))))</f>
        <v/>
      </c>
      <c r="T57" t="str">
        <f>IF(E57="","",IF(②選手情報入力!M65="","",②選手情報入力!M65))</f>
        <v/>
      </c>
      <c r="U57" s="37" t="str">
        <f>IF(E57="","",IF(②選手情報入力!L65="","",0))</f>
        <v/>
      </c>
      <c r="V57" t="str">
        <f>IF(E57="","",IF(②選手情報入力!L65="","",IF(I57=1,VLOOKUP(②選手情報入力!L65,種目情報!$A$4:$C$60,3,FALSE),VLOOKUP(②選手情報入力!L65,種目情報!$E$4:$G$60,3,FALSE))))</f>
        <v/>
      </c>
      <c r="W57" t="str">
        <f>IF(E57="","",IF(②選手情報入力!O65="","",IF(I57=1,VLOOKUP(②選手情報入力!O65,種目情報!$A$4:$B$60,2,FALSE),VLOOKUP(②選手情報入力!O65,種目情報!$E$4:$F$60,2,FALSE))))</f>
        <v/>
      </c>
      <c r="X57" t="str">
        <f>IF(E57="","",IF(②選手情報入力!P65="","",②選手情報入力!P65))</f>
        <v/>
      </c>
      <c r="Y57" s="37" t="str">
        <f>IF(E57="","",IF(②選手情報入力!O65="","",0))</f>
        <v/>
      </c>
      <c r="Z57" t="str">
        <f>IF(E57="","",IF(②選手情報入力!O65="","",IF(I57=1,VLOOKUP(②選手情報入力!O65,種目情報!$A$4:$C$60,3,FALSE),VLOOKUP(②選手情報入力!O65,種目情報!$E$4:$G$60,3,FALSE))))</f>
        <v/>
      </c>
      <c r="AA57" t="str">
        <f>IF(E57="","",IF(②選手情報入力!R65="","",IF(I57=1,種目情報!$J$4,種目情報!$J$6)))</f>
        <v/>
      </c>
      <c r="AB57" t="str">
        <f>IF(E57="","",IF(②選手情報入力!R65="","",IF(I57=1,IF(②選手情報入力!$Q$5="","",②選手情報入力!$Q$5),IF(②選手情報入力!$Q$6="","",②選手情報入力!$Q$6))))</f>
        <v/>
      </c>
      <c r="AC57" t="str">
        <f>IF(E57="","",IF(②選手情報入力!R65="","",0))</f>
        <v/>
      </c>
      <c r="AD57" t="str">
        <f>IF(E57="","",IF(②選手情報入力!R65="","",2))</f>
        <v/>
      </c>
      <c r="AE57" t="str">
        <f>IF(E57="","",IF(②選手情報入力!S65="","",IF(I57=1,種目情報!$J$5,種目情報!$J$7)))</f>
        <v/>
      </c>
      <c r="AF57" t="str">
        <f>IF(E57="","",IF(②選手情報入力!S65="","",IF(I57=1,IF(②選手情報入力!$R$5="","",②選手情報入力!$R$5),IF(②選手情報入力!$R$6="","",②選手情報入力!$R$6))))</f>
        <v/>
      </c>
      <c r="AG57" t="str">
        <f>IF(E57="","",IF(②選手情報入力!S65="","",0))</f>
        <v/>
      </c>
      <c r="AH57" t="str">
        <f>IF(E57="","",IF(②選手情報入力!S65="","",2))</f>
        <v/>
      </c>
    </row>
    <row r="58" spans="1:34">
      <c r="A58" t="str">
        <f>IF(E58="","",I58*1000000+①学校情報入力!$D$3*1000+②選手情報入力!A66)</f>
        <v/>
      </c>
      <c r="B58" t="str">
        <f>IF(E58="","",①学校情報入力!$D$3)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1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2"/>
        <v/>
      </c>
      <c r="M58" t="str">
        <f t="shared" si="3"/>
        <v/>
      </c>
      <c r="O58" t="str">
        <f>IF(E58="","",IF(②選手情報入力!I66="","",IF(I58=1,VLOOKUP(②選手情報入力!I66,種目情報!$A$4:$B$60,2,FALSE),VLOOKUP(②選手情報入力!I66,種目情報!$E$4:$F$60,2,FALSE))))</f>
        <v/>
      </c>
      <c r="P58" t="str">
        <f>IF(E58="","",IF(②選手情報入力!J66="","",②選手情報入力!J66))</f>
        <v/>
      </c>
      <c r="Q58" s="37" t="str">
        <f>IF(E58="","",IF(②選手情報入力!I66="","",0))</f>
        <v/>
      </c>
      <c r="R58" t="str">
        <f>IF(E58="","",IF(②選手情報入力!I66="","",IF(I58=1,VLOOKUP(②選手情報入力!I66,種目情報!$A$4:$C$60,3,FALSE),VLOOKUP(②選手情報入力!I66,種目情報!$E$4:$G$60,3,FALSE))))</f>
        <v/>
      </c>
      <c r="S58" t="str">
        <f>IF(E58="","",IF(②選手情報入力!L66="","",IF(I58=1,VLOOKUP(②選手情報入力!L66,種目情報!$A$4:$B$60,2,FALSE),VLOOKUP(②選手情報入力!L66,種目情報!$E$4:$F$60,2,FALSE))))</f>
        <v/>
      </c>
      <c r="T58" t="str">
        <f>IF(E58="","",IF(②選手情報入力!M66="","",②選手情報入力!M66))</f>
        <v/>
      </c>
      <c r="U58" s="37" t="str">
        <f>IF(E58="","",IF(②選手情報入力!L66="","",0))</f>
        <v/>
      </c>
      <c r="V58" t="str">
        <f>IF(E58="","",IF(②選手情報入力!L66="","",IF(I58=1,VLOOKUP(②選手情報入力!L66,種目情報!$A$4:$C$60,3,FALSE),VLOOKUP(②選手情報入力!L66,種目情報!$E$4:$G$60,3,FALSE))))</f>
        <v/>
      </c>
      <c r="W58" t="str">
        <f>IF(E58="","",IF(②選手情報入力!O66="","",IF(I58=1,VLOOKUP(②選手情報入力!O66,種目情報!$A$4:$B$60,2,FALSE),VLOOKUP(②選手情報入力!O66,種目情報!$E$4:$F$60,2,FALSE))))</f>
        <v/>
      </c>
      <c r="X58" t="str">
        <f>IF(E58="","",IF(②選手情報入力!P66="","",②選手情報入力!P66))</f>
        <v/>
      </c>
      <c r="Y58" s="37" t="str">
        <f>IF(E58="","",IF(②選手情報入力!O66="","",0))</f>
        <v/>
      </c>
      <c r="Z58" t="str">
        <f>IF(E58="","",IF(②選手情報入力!O66="","",IF(I58=1,VLOOKUP(②選手情報入力!O66,種目情報!$A$4:$C$60,3,FALSE),VLOOKUP(②選手情報入力!O66,種目情報!$E$4:$G$60,3,FALSE))))</f>
        <v/>
      </c>
      <c r="AA58" t="str">
        <f>IF(E58="","",IF(②選手情報入力!R66="","",IF(I58=1,種目情報!$J$4,種目情報!$J$6)))</f>
        <v/>
      </c>
      <c r="AB58" t="str">
        <f>IF(E58="","",IF(②選手情報入力!R66="","",IF(I58=1,IF(②選手情報入力!$Q$5="","",②選手情報入力!$Q$5),IF(②選手情報入力!$Q$6="","",②選手情報入力!$Q$6))))</f>
        <v/>
      </c>
      <c r="AC58" t="str">
        <f>IF(E58="","",IF(②選手情報入力!R66="","",0))</f>
        <v/>
      </c>
      <c r="AD58" t="str">
        <f>IF(E58="","",IF(②選手情報入力!R66="","",2))</f>
        <v/>
      </c>
      <c r="AE58" t="str">
        <f>IF(E58="","",IF(②選手情報入力!S66="","",IF(I58=1,種目情報!$J$5,種目情報!$J$7)))</f>
        <v/>
      </c>
      <c r="AF58" t="str">
        <f>IF(E58="","",IF(②選手情報入力!S66="","",IF(I58=1,IF(②選手情報入力!$R$5="","",②選手情報入力!$R$5),IF(②選手情報入力!$R$6="","",②選手情報入力!$R$6))))</f>
        <v/>
      </c>
      <c r="AG58" t="str">
        <f>IF(E58="","",IF(②選手情報入力!S66="","",0))</f>
        <v/>
      </c>
      <c r="AH58" t="str">
        <f>IF(E58="","",IF(②選手情報入力!S66="","",2))</f>
        <v/>
      </c>
    </row>
    <row r="59" spans="1:34">
      <c r="A59" t="str">
        <f>IF(E59="","",I59*1000000+①学校情報入力!$D$3*1000+②選手情報入力!A67)</f>
        <v/>
      </c>
      <c r="B59" t="str">
        <f>IF(E59="","",①学校情報入力!$D$3)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1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2"/>
        <v/>
      </c>
      <c r="M59" t="str">
        <f t="shared" si="3"/>
        <v/>
      </c>
      <c r="O59" t="str">
        <f>IF(E59="","",IF(②選手情報入力!I67="","",IF(I59=1,VLOOKUP(②選手情報入力!I67,種目情報!$A$4:$B$60,2,FALSE),VLOOKUP(②選手情報入力!I67,種目情報!$E$4:$F$60,2,FALSE))))</f>
        <v/>
      </c>
      <c r="P59" t="str">
        <f>IF(E59="","",IF(②選手情報入力!J67="","",②選手情報入力!J67))</f>
        <v/>
      </c>
      <c r="Q59" s="37" t="str">
        <f>IF(E59="","",IF(②選手情報入力!I67="","",0))</f>
        <v/>
      </c>
      <c r="R59" t="str">
        <f>IF(E59="","",IF(②選手情報入力!I67="","",IF(I59=1,VLOOKUP(②選手情報入力!I67,種目情報!$A$4:$C$60,3,FALSE),VLOOKUP(②選手情報入力!I67,種目情報!$E$4:$G$60,3,FALSE))))</f>
        <v/>
      </c>
      <c r="S59" t="str">
        <f>IF(E59="","",IF(②選手情報入力!L67="","",IF(I59=1,VLOOKUP(②選手情報入力!L67,種目情報!$A$4:$B$60,2,FALSE),VLOOKUP(②選手情報入力!L67,種目情報!$E$4:$F$60,2,FALSE))))</f>
        <v/>
      </c>
      <c r="T59" t="str">
        <f>IF(E59="","",IF(②選手情報入力!M67="","",②選手情報入力!M67))</f>
        <v/>
      </c>
      <c r="U59" s="37" t="str">
        <f>IF(E59="","",IF(②選手情報入力!L67="","",0))</f>
        <v/>
      </c>
      <c r="V59" t="str">
        <f>IF(E59="","",IF(②選手情報入力!L67="","",IF(I59=1,VLOOKUP(②選手情報入力!L67,種目情報!$A$4:$C$60,3,FALSE),VLOOKUP(②選手情報入力!L67,種目情報!$E$4:$G$60,3,FALSE))))</f>
        <v/>
      </c>
      <c r="W59" t="str">
        <f>IF(E59="","",IF(②選手情報入力!O67="","",IF(I59=1,VLOOKUP(②選手情報入力!O67,種目情報!$A$4:$B$60,2,FALSE),VLOOKUP(②選手情報入力!O67,種目情報!$E$4:$F$60,2,FALSE))))</f>
        <v/>
      </c>
      <c r="X59" t="str">
        <f>IF(E59="","",IF(②選手情報入力!P67="","",②選手情報入力!P67))</f>
        <v/>
      </c>
      <c r="Y59" s="37" t="str">
        <f>IF(E59="","",IF(②選手情報入力!O67="","",0))</f>
        <v/>
      </c>
      <c r="Z59" t="str">
        <f>IF(E59="","",IF(②選手情報入力!O67="","",IF(I59=1,VLOOKUP(②選手情報入力!O67,種目情報!$A$4:$C$60,3,FALSE),VLOOKUP(②選手情報入力!O67,種目情報!$E$4:$G$60,3,FALSE))))</f>
        <v/>
      </c>
      <c r="AA59" t="str">
        <f>IF(E59="","",IF(②選手情報入力!R67="","",IF(I59=1,種目情報!$J$4,種目情報!$J$6)))</f>
        <v/>
      </c>
      <c r="AB59" t="str">
        <f>IF(E59="","",IF(②選手情報入力!R67="","",IF(I59=1,IF(②選手情報入力!$Q$5="","",②選手情報入力!$Q$5),IF(②選手情報入力!$Q$6="","",②選手情報入力!$Q$6))))</f>
        <v/>
      </c>
      <c r="AC59" t="str">
        <f>IF(E59="","",IF(②選手情報入力!R67="","",0))</f>
        <v/>
      </c>
      <c r="AD59" t="str">
        <f>IF(E59="","",IF(②選手情報入力!R67="","",2))</f>
        <v/>
      </c>
      <c r="AE59" t="str">
        <f>IF(E59="","",IF(②選手情報入力!S67="","",IF(I59=1,種目情報!$J$5,種目情報!$J$7)))</f>
        <v/>
      </c>
      <c r="AF59" t="str">
        <f>IF(E59="","",IF(②選手情報入力!S67="","",IF(I59=1,IF(②選手情報入力!$R$5="","",②選手情報入力!$R$5),IF(②選手情報入力!$R$6="","",②選手情報入力!$R$6))))</f>
        <v/>
      </c>
      <c r="AG59" t="str">
        <f>IF(E59="","",IF(②選手情報入力!S67="","",0))</f>
        <v/>
      </c>
      <c r="AH59" t="str">
        <f>IF(E59="","",IF(②選手情報入力!S67="","",2))</f>
        <v/>
      </c>
    </row>
    <row r="60" spans="1:34">
      <c r="A60" t="str">
        <f>IF(E60="","",I60*1000000+①学校情報入力!$D$3*1000+②選手情報入力!A68)</f>
        <v/>
      </c>
      <c r="B60" t="str">
        <f>IF(E60="","",①学校情報入力!$D$3)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1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2"/>
        <v/>
      </c>
      <c r="M60" t="str">
        <f t="shared" si="3"/>
        <v/>
      </c>
      <c r="O60" t="str">
        <f>IF(E60="","",IF(②選手情報入力!I68="","",IF(I60=1,VLOOKUP(②選手情報入力!I68,種目情報!$A$4:$B$60,2,FALSE),VLOOKUP(②選手情報入力!I68,種目情報!$E$4:$F$60,2,FALSE))))</f>
        <v/>
      </c>
      <c r="P60" t="str">
        <f>IF(E60="","",IF(②選手情報入力!J68="","",②選手情報入力!J68))</f>
        <v/>
      </c>
      <c r="Q60" s="37" t="str">
        <f>IF(E60="","",IF(②選手情報入力!I68="","",0))</f>
        <v/>
      </c>
      <c r="R60" t="str">
        <f>IF(E60="","",IF(②選手情報入力!I68="","",IF(I60=1,VLOOKUP(②選手情報入力!I68,種目情報!$A$4:$C$60,3,FALSE),VLOOKUP(②選手情報入力!I68,種目情報!$E$4:$G$60,3,FALSE))))</f>
        <v/>
      </c>
      <c r="S60" t="str">
        <f>IF(E60="","",IF(②選手情報入力!L68="","",IF(I60=1,VLOOKUP(②選手情報入力!L68,種目情報!$A$4:$B$60,2,FALSE),VLOOKUP(②選手情報入力!L68,種目情報!$E$4:$F$60,2,FALSE))))</f>
        <v/>
      </c>
      <c r="T60" t="str">
        <f>IF(E60="","",IF(②選手情報入力!M68="","",②選手情報入力!M68))</f>
        <v/>
      </c>
      <c r="U60" s="37" t="str">
        <f>IF(E60="","",IF(②選手情報入力!L68="","",0))</f>
        <v/>
      </c>
      <c r="V60" t="str">
        <f>IF(E60="","",IF(②選手情報入力!L68="","",IF(I60=1,VLOOKUP(②選手情報入力!L68,種目情報!$A$4:$C$60,3,FALSE),VLOOKUP(②選手情報入力!L68,種目情報!$E$4:$G$60,3,FALSE))))</f>
        <v/>
      </c>
      <c r="W60" t="str">
        <f>IF(E60="","",IF(②選手情報入力!O68="","",IF(I60=1,VLOOKUP(②選手情報入力!O68,種目情報!$A$4:$B$60,2,FALSE),VLOOKUP(②選手情報入力!O68,種目情報!$E$4:$F$60,2,FALSE))))</f>
        <v/>
      </c>
      <c r="X60" t="str">
        <f>IF(E60="","",IF(②選手情報入力!P68="","",②選手情報入力!P68))</f>
        <v/>
      </c>
      <c r="Y60" s="37" t="str">
        <f>IF(E60="","",IF(②選手情報入力!O68="","",0))</f>
        <v/>
      </c>
      <c r="Z60" t="str">
        <f>IF(E60="","",IF(②選手情報入力!O68="","",IF(I60=1,VLOOKUP(②選手情報入力!O68,種目情報!$A$4:$C$60,3,FALSE),VLOOKUP(②選手情報入力!O68,種目情報!$E$4:$G$60,3,FALSE))))</f>
        <v/>
      </c>
      <c r="AA60" t="str">
        <f>IF(E60="","",IF(②選手情報入力!R68="","",IF(I60=1,種目情報!$J$4,種目情報!$J$6)))</f>
        <v/>
      </c>
      <c r="AB60" t="str">
        <f>IF(E60="","",IF(②選手情報入力!R68="","",IF(I60=1,IF(②選手情報入力!$Q$5="","",②選手情報入力!$Q$5),IF(②選手情報入力!$Q$6="","",②選手情報入力!$Q$6))))</f>
        <v/>
      </c>
      <c r="AC60" t="str">
        <f>IF(E60="","",IF(②選手情報入力!R68="","",0))</f>
        <v/>
      </c>
      <c r="AD60" t="str">
        <f>IF(E60="","",IF(②選手情報入力!R68="","",2))</f>
        <v/>
      </c>
      <c r="AE60" t="str">
        <f>IF(E60="","",IF(②選手情報入力!S68="","",IF(I60=1,種目情報!$J$5,種目情報!$J$7)))</f>
        <v/>
      </c>
      <c r="AF60" t="str">
        <f>IF(E60="","",IF(②選手情報入力!S68="","",IF(I60=1,IF(②選手情報入力!$R$5="","",②選手情報入力!$R$5),IF(②選手情報入力!$R$6="","",②選手情報入力!$R$6))))</f>
        <v/>
      </c>
      <c r="AG60" t="str">
        <f>IF(E60="","",IF(②選手情報入力!S68="","",0))</f>
        <v/>
      </c>
      <c r="AH60" t="str">
        <f>IF(E60="","",IF(②選手情報入力!S68="","",2))</f>
        <v/>
      </c>
    </row>
    <row r="61" spans="1:34">
      <c r="A61" t="str">
        <f>IF(E61="","",I61*1000000+①学校情報入力!$D$3*1000+②選手情報入力!A69)</f>
        <v/>
      </c>
      <c r="B61" t="str">
        <f>IF(E61="","",①学校情報入力!$D$3)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1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2"/>
        <v/>
      </c>
      <c r="M61" t="str">
        <f t="shared" si="3"/>
        <v/>
      </c>
      <c r="O61" t="str">
        <f>IF(E61="","",IF(②選手情報入力!I69="","",IF(I61=1,VLOOKUP(②選手情報入力!I69,種目情報!$A$4:$B$60,2,FALSE),VLOOKUP(②選手情報入力!I69,種目情報!$E$4:$F$60,2,FALSE))))</f>
        <v/>
      </c>
      <c r="P61" t="str">
        <f>IF(E61="","",IF(②選手情報入力!J69="","",②選手情報入力!J69))</f>
        <v/>
      </c>
      <c r="Q61" s="37" t="str">
        <f>IF(E61="","",IF(②選手情報入力!I69="","",0))</f>
        <v/>
      </c>
      <c r="R61" t="str">
        <f>IF(E61="","",IF(②選手情報入力!I69="","",IF(I61=1,VLOOKUP(②選手情報入力!I69,種目情報!$A$4:$C$60,3,FALSE),VLOOKUP(②選手情報入力!I69,種目情報!$E$4:$G$60,3,FALSE))))</f>
        <v/>
      </c>
      <c r="S61" t="str">
        <f>IF(E61="","",IF(②選手情報入力!L69="","",IF(I61=1,VLOOKUP(②選手情報入力!L69,種目情報!$A$4:$B$60,2,FALSE),VLOOKUP(②選手情報入力!L69,種目情報!$E$4:$F$60,2,FALSE))))</f>
        <v/>
      </c>
      <c r="T61" t="str">
        <f>IF(E61="","",IF(②選手情報入力!M69="","",②選手情報入力!M69))</f>
        <v/>
      </c>
      <c r="U61" s="37" t="str">
        <f>IF(E61="","",IF(②選手情報入力!L69="","",0))</f>
        <v/>
      </c>
      <c r="V61" t="str">
        <f>IF(E61="","",IF(②選手情報入力!L69="","",IF(I61=1,VLOOKUP(②選手情報入力!L69,種目情報!$A$4:$C$60,3,FALSE),VLOOKUP(②選手情報入力!L69,種目情報!$E$4:$G$60,3,FALSE))))</f>
        <v/>
      </c>
      <c r="W61" t="str">
        <f>IF(E61="","",IF(②選手情報入力!O69="","",IF(I61=1,VLOOKUP(②選手情報入力!O69,種目情報!$A$4:$B$60,2,FALSE),VLOOKUP(②選手情報入力!O69,種目情報!$E$4:$F$60,2,FALSE))))</f>
        <v/>
      </c>
      <c r="X61" t="str">
        <f>IF(E61="","",IF(②選手情報入力!P69="","",②選手情報入力!P69))</f>
        <v/>
      </c>
      <c r="Y61" s="37" t="str">
        <f>IF(E61="","",IF(②選手情報入力!O69="","",0))</f>
        <v/>
      </c>
      <c r="Z61" t="str">
        <f>IF(E61="","",IF(②選手情報入力!O69="","",IF(I61=1,VLOOKUP(②選手情報入力!O69,種目情報!$A$4:$C$60,3,FALSE),VLOOKUP(②選手情報入力!O69,種目情報!$E$4:$G$60,3,FALSE))))</f>
        <v/>
      </c>
      <c r="AA61" t="str">
        <f>IF(E61="","",IF(②選手情報入力!R69="","",IF(I61=1,種目情報!$J$4,種目情報!$J$6)))</f>
        <v/>
      </c>
      <c r="AB61" t="str">
        <f>IF(E61="","",IF(②選手情報入力!R69="","",IF(I61=1,IF(②選手情報入力!$Q$5="","",②選手情報入力!$Q$5),IF(②選手情報入力!$Q$6="","",②選手情報入力!$Q$6))))</f>
        <v/>
      </c>
      <c r="AC61" t="str">
        <f>IF(E61="","",IF(②選手情報入力!R69="","",0))</f>
        <v/>
      </c>
      <c r="AD61" t="str">
        <f>IF(E61="","",IF(②選手情報入力!R69="","",2))</f>
        <v/>
      </c>
      <c r="AE61" t="str">
        <f>IF(E61="","",IF(②選手情報入力!S69="","",IF(I61=1,種目情報!$J$5,種目情報!$J$7)))</f>
        <v/>
      </c>
      <c r="AF61" t="str">
        <f>IF(E61="","",IF(②選手情報入力!S69="","",IF(I61=1,IF(②選手情報入力!$R$5="","",②選手情報入力!$R$5),IF(②選手情報入力!$R$6="","",②選手情報入力!$R$6))))</f>
        <v/>
      </c>
      <c r="AG61" t="str">
        <f>IF(E61="","",IF(②選手情報入力!S69="","",0))</f>
        <v/>
      </c>
      <c r="AH61" t="str">
        <f>IF(E61="","",IF(②選手情報入力!S69="","",2))</f>
        <v/>
      </c>
    </row>
    <row r="62" spans="1:34">
      <c r="A62" t="str">
        <f>IF(E62="","",I62*1000000+①学校情報入力!$D$3*1000+②選手情報入力!A70)</f>
        <v/>
      </c>
      <c r="B62" t="str">
        <f>IF(E62="","",①学校情報入力!$D$3)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1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2"/>
        <v/>
      </c>
      <c r="M62" t="str">
        <f t="shared" si="3"/>
        <v/>
      </c>
      <c r="O62" t="str">
        <f>IF(E62="","",IF(②選手情報入力!I70="","",IF(I62=1,VLOOKUP(②選手情報入力!I70,種目情報!$A$4:$B$60,2,FALSE),VLOOKUP(②選手情報入力!I70,種目情報!$E$4:$F$60,2,FALSE))))</f>
        <v/>
      </c>
      <c r="P62" t="str">
        <f>IF(E62="","",IF(②選手情報入力!J70="","",②選手情報入力!J70))</f>
        <v/>
      </c>
      <c r="Q62" s="37" t="str">
        <f>IF(E62="","",IF(②選手情報入力!I70="","",0))</f>
        <v/>
      </c>
      <c r="R62" t="str">
        <f>IF(E62="","",IF(②選手情報入力!I70="","",IF(I62=1,VLOOKUP(②選手情報入力!I70,種目情報!$A$4:$C$60,3,FALSE),VLOOKUP(②選手情報入力!I70,種目情報!$E$4:$G$60,3,FALSE))))</f>
        <v/>
      </c>
      <c r="S62" t="str">
        <f>IF(E62="","",IF(②選手情報入力!L70="","",IF(I62=1,VLOOKUP(②選手情報入力!L70,種目情報!$A$4:$B$60,2,FALSE),VLOOKUP(②選手情報入力!L70,種目情報!$E$4:$F$60,2,FALSE))))</f>
        <v/>
      </c>
      <c r="T62" t="str">
        <f>IF(E62="","",IF(②選手情報入力!M70="","",②選手情報入力!M70))</f>
        <v/>
      </c>
      <c r="U62" s="37" t="str">
        <f>IF(E62="","",IF(②選手情報入力!L70="","",0))</f>
        <v/>
      </c>
      <c r="V62" t="str">
        <f>IF(E62="","",IF(②選手情報入力!L70="","",IF(I62=1,VLOOKUP(②選手情報入力!L70,種目情報!$A$4:$C$60,3,FALSE),VLOOKUP(②選手情報入力!L70,種目情報!$E$4:$G$60,3,FALSE))))</f>
        <v/>
      </c>
      <c r="W62" t="str">
        <f>IF(E62="","",IF(②選手情報入力!O70="","",IF(I62=1,VLOOKUP(②選手情報入力!O70,種目情報!$A$4:$B$60,2,FALSE),VLOOKUP(②選手情報入力!O70,種目情報!$E$4:$F$60,2,FALSE))))</f>
        <v/>
      </c>
      <c r="X62" t="str">
        <f>IF(E62="","",IF(②選手情報入力!P70="","",②選手情報入力!P70))</f>
        <v/>
      </c>
      <c r="Y62" s="37" t="str">
        <f>IF(E62="","",IF(②選手情報入力!O70="","",0))</f>
        <v/>
      </c>
      <c r="Z62" t="str">
        <f>IF(E62="","",IF(②選手情報入力!O70="","",IF(I62=1,VLOOKUP(②選手情報入力!O70,種目情報!$A$4:$C$60,3,FALSE),VLOOKUP(②選手情報入力!O70,種目情報!$E$4:$G$60,3,FALSE))))</f>
        <v/>
      </c>
      <c r="AA62" t="str">
        <f>IF(E62="","",IF(②選手情報入力!R70="","",IF(I62=1,種目情報!$J$4,種目情報!$J$6)))</f>
        <v/>
      </c>
      <c r="AB62" t="str">
        <f>IF(E62="","",IF(②選手情報入力!R70="","",IF(I62=1,IF(②選手情報入力!$Q$5="","",②選手情報入力!$Q$5),IF(②選手情報入力!$Q$6="","",②選手情報入力!$Q$6))))</f>
        <v/>
      </c>
      <c r="AC62" t="str">
        <f>IF(E62="","",IF(②選手情報入力!R70="","",0))</f>
        <v/>
      </c>
      <c r="AD62" t="str">
        <f>IF(E62="","",IF(②選手情報入力!R70="","",2))</f>
        <v/>
      </c>
      <c r="AE62" t="str">
        <f>IF(E62="","",IF(②選手情報入力!S70="","",IF(I62=1,種目情報!$J$5,種目情報!$J$7)))</f>
        <v/>
      </c>
      <c r="AF62" t="str">
        <f>IF(E62="","",IF(②選手情報入力!S70="","",IF(I62=1,IF(②選手情報入力!$R$5="","",②選手情報入力!$R$5),IF(②選手情報入力!$R$6="","",②選手情報入力!$R$6))))</f>
        <v/>
      </c>
      <c r="AG62" t="str">
        <f>IF(E62="","",IF(②選手情報入力!S70="","",0))</f>
        <v/>
      </c>
      <c r="AH62" t="str">
        <f>IF(E62="","",IF(②選手情報入力!S70="","",2))</f>
        <v/>
      </c>
    </row>
    <row r="63" spans="1:34">
      <c r="A63" t="str">
        <f>IF(E63="","",I63*1000000+①学校情報入力!$D$3*1000+②選手情報入力!A71)</f>
        <v/>
      </c>
      <c r="B63" t="str">
        <f>IF(E63="","",①学校情報入力!$D$3)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1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2"/>
        <v/>
      </c>
      <c r="M63" t="str">
        <f t="shared" si="3"/>
        <v/>
      </c>
      <c r="O63" t="str">
        <f>IF(E63="","",IF(②選手情報入力!I71="","",IF(I63=1,VLOOKUP(②選手情報入力!I71,種目情報!$A$4:$B$60,2,FALSE),VLOOKUP(②選手情報入力!I71,種目情報!$E$4:$F$60,2,FALSE))))</f>
        <v/>
      </c>
      <c r="P63" t="str">
        <f>IF(E63="","",IF(②選手情報入力!J71="","",②選手情報入力!J71))</f>
        <v/>
      </c>
      <c r="Q63" s="37" t="str">
        <f>IF(E63="","",IF(②選手情報入力!I71="","",0))</f>
        <v/>
      </c>
      <c r="R63" t="str">
        <f>IF(E63="","",IF(②選手情報入力!I71="","",IF(I63=1,VLOOKUP(②選手情報入力!I71,種目情報!$A$4:$C$60,3,FALSE),VLOOKUP(②選手情報入力!I71,種目情報!$E$4:$G$60,3,FALSE))))</f>
        <v/>
      </c>
      <c r="S63" t="str">
        <f>IF(E63="","",IF(②選手情報入力!L71="","",IF(I63=1,VLOOKUP(②選手情報入力!L71,種目情報!$A$4:$B$60,2,FALSE),VLOOKUP(②選手情報入力!L71,種目情報!$E$4:$F$60,2,FALSE))))</f>
        <v/>
      </c>
      <c r="T63" t="str">
        <f>IF(E63="","",IF(②選手情報入力!M71="","",②選手情報入力!M71))</f>
        <v/>
      </c>
      <c r="U63" s="37" t="str">
        <f>IF(E63="","",IF(②選手情報入力!L71="","",0))</f>
        <v/>
      </c>
      <c r="V63" t="str">
        <f>IF(E63="","",IF(②選手情報入力!L71="","",IF(I63=1,VLOOKUP(②選手情報入力!L71,種目情報!$A$4:$C$60,3,FALSE),VLOOKUP(②選手情報入力!L71,種目情報!$E$4:$G$60,3,FALSE))))</f>
        <v/>
      </c>
      <c r="W63" t="str">
        <f>IF(E63="","",IF(②選手情報入力!O71="","",IF(I63=1,VLOOKUP(②選手情報入力!O71,種目情報!$A$4:$B$60,2,FALSE),VLOOKUP(②選手情報入力!O71,種目情報!$E$4:$F$60,2,FALSE))))</f>
        <v/>
      </c>
      <c r="X63" t="str">
        <f>IF(E63="","",IF(②選手情報入力!P71="","",②選手情報入力!P71))</f>
        <v/>
      </c>
      <c r="Y63" s="37" t="str">
        <f>IF(E63="","",IF(②選手情報入力!O71="","",0))</f>
        <v/>
      </c>
      <c r="Z63" t="str">
        <f>IF(E63="","",IF(②選手情報入力!O71="","",IF(I63=1,VLOOKUP(②選手情報入力!O71,種目情報!$A$4:$C$60,3,FALSE),VLOOKUP(②選手情報入力!O71,種目情報!$E$4:$G$60,3,FALSE))))</f>
        <v/>
      </c>
      <c r="AA63" t="str">
        <f>IF(E63="","",IF(②選手情報入力!R71="","",IF(I63=1,種目情報!$J$4,種目情報!$J$6)))</f>
        <v/>
      </c>
      <c r="AB63" t="str">
        <f>IF(E63="","",IF(②選手情報入力!R71="","",IF(I63=1,IF(②選手情報入力!$Q$5="","",②選手情報入力!$Q$5),IF(②選手情報入力!$Q$6="","",②選手情報入力!$Q$6))))</f>
        <v/>
      </c>
      <c r="AC63" t="str">
        <f>IF(E63="","",IF(②選手情報入力!R71="","",0))</f>
        <v/>
      </c>
      <c r="AD63" t="str">
        <f>IF(E63="","",IF(②選手情報入力!R71="","",2))</f>
        <v/>
      </c>
      <c r="AE63" t="str">
        <f>IF(E63="","",IF(②選手情報入力!S71="","",IF(I63=1,種目情報!$J$5,種目情報!$J$7)))</f>
        <v/>
      </c>
      <c r="AF63" t="str">
        <f>IF(E63="","",IF(②選手情報入力!S71="","",IF(I63=1,IF(②選手情報入力!$R$5="","",②選手情報入力!$R$5),IF(②選手情報入力!$R$6="","",②選手情報入力!$R$6))))</f>
        <v/>
      </c>
      <c r="AG63" t="str">
        <f>IF(E63="","",IF(②選手情報入力!S71="","",0))</f>
        <v/>
      </c>
      <c r="AH63" t="str">
        <f>IF(E63="","",IF(②選手情報入力!S71="","",2))</f>
        <v/>
      </c>
    </row>
    <row r="64" spans="1:34">
      <c r="A64" t="str">
        <f>IF(E64="","",I64*1000000+①学校情報入力!$D$3*1000+②選手情報入力!A72)</f>
        <v/>
      </c>
      <c r="B64" t="str">
        <f>IF(E64="","",①学校情報入力!$D$3)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1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2"/>
        <v/>
      </c>
      <c r="M64" t="str">
        <f t="shared" si="3"/>
        <v/>
      </c>
      <c r="O64" t="str">
        <f>IF(E64="","",IF(②選手情報入力!I72="","",IF(I64=1,VLOOKUP(②選手情報入力!I72,種目情報!$A$4:$B$60,2,FALSE),VLOOKUP(②選手情報入力!I72,種目情報!$E$4:$F$60,2,FALSE))))</f>
        <v/>
      </c>
      <c r="P64" t="str">
        <f>IF(E64="","",IF(②選手情報入力!J72="","",②選手情報入力!J72))</f>
        <v/>
      </c>
      <c r="Q64" s="37" t="str">
        <f>IF(E64="","",IF(②選手情報入力!I72="","",0))</f>
        <v/>
      </c>
      <c r="R64" t="str">
        <f>IF(E64="","",IF(②選手情報入力!I72="","",IF(I64=1,VLOOKUP(②選手情報入力!I72,種目情報!$A$4:$C$60,3,FALSE),VLOOKUP(②選手情報入力!I72,種目情報!$E$4:$G$60,3,FALSE))))</f>
        <v/>
      </c>
      <c r="S64" t="str">
        <f>IF(E64="","",IF(②選手情報入力!L72="","",IF(I64=1,VLOOKUP(②選手情報入力!L72,種目情報!$A$4:$B$60,2,FALSE),VLOOKUP(②選手情報入力!L72,種目情報!$E$4:$F$60,2,FALSE))))</f>
        <v/>
      </c>
      <c r="T64" t="str">
        <f>IF(E64="","",IF(②選手情報入力!M72="","",②選手情報入力!M72))</f>
        <v/>
      </c>
      <c r="U64" s="37" t="str">
        <f>IF(E64="","",IF(②選手情報入力!L72="","",0))</f>
        <v/>
      </c>
      <c r="V64" t="str">
        <f>IF(E64="","",IF(②選手情報入力!L72="","",IF(I64=1,VLOOKUP(②選手情報入力!L72,種目情報!$A$4:$C$60,3,FALSE),VLOOKUP(②選手情報入力!L72,種目情報!$E$4:$G$60,3,FALSE))))</f>
        <v/>
      </c>
      <c r="W64" t="str">
        <f>IF(E64="","",IF(②選手情報入力!O72="","",IF(I64=1,VLOOKUP(②選手情報入力!O72,種目情報!$A$4:$B$60,2,FALSE),VLOOKUP(②選手情報入力!O72,種目情報!$E$4:$F$60,2,FALSE))))</f>
        <v/>
      </c>
      <c r="X64" t="str">
        <f>IF(E64="","",IF(②選手情報入力!P72="","",②選手情報入力!P72))</f>
        <v/>
      </c>
      <c r="Y64" s="37" t="str">
        <f>IF(E64="","",IF(②選手情報入力!O72="","",0))</f>
        <v/>
      </c>
      <c r="Z64" t="str">
        <f>IF(E64="","",IF(②選手情報入力!O72="","",IF(I64=1,VLOOKUP(②選手情報入力!O72,種目情報!$A$4:$C$60,3,FALSE),VLOOKUP(②選手情報入力!O72,種目情報!$E$4:$G$60,3,FALSE))))</f>
        <v/>
      </c>
      <c r="AA64" t="str">
        <f>IF(E64="","",IF(②選手情報入力!R72="","",IF(I64=1,種目情報!$J$4,種目情報!$J$6)))</f>
        <v/>
      </c>
      <c r="AB64" t="str">
        <f>IF(E64="","",IF(②選手情報入力!R72="","",IF(I64=1,IF(②選手情報入力!$Q$5="","",②選手情報入力!$Q$5),IF(②選手情報入力!$Q$6="","",②選手情報入力!$Q$6))))</f>
        <v/>
      </c>
      <c r="AC64" t="str">
        <f>IF(E64="","",IF(②選手情報入力!R72="","",0))</f>
        <v/>
      </c>
      <c r="AD64" t="str">
        <f>IF(E64="","",IF(②選手情報入力!R72="","",2))</f>
        <v/>
      </c>
      <c r="AE64" t="str">
        <f>IF(E64="","",IF(②選手情報入力!S72="","",IF(I64=1,種目情報!$J$5,種目情報!$J$7)))</f>
        <v/>
      </c>
      <c r="AF64" t="str">
        <f>IF(E64="","",IF(②選手情報入力!S72="","",IF(I64=1,IF(②選手情報入力!$R$5="","",②選手情報入力!$R$5),IF(②選手情報入力!$R$6="","",②選手情報入力!$R$6))))</f>
        <v/>
      </c>
      <c r="AG64" t="str">
        <f>IF(E64="","",IF(②選手情報入力!S72="","",0))</f>
        <v/>
      </c>
      <c r="AH64" t="str">
        <f>IF(E64="","",IF(②選手情報入力!S72="","",2))</f>
        <v/>
      </c>
    </row>
    <row r="65" spans="1:34">
      <c r="A65" t="str">
        <f>IF(E65="","",I65*1000000+①学校情報入力!$D$3*1000+②選手情報入力!A73)</f>
        <v/>
      </c>
      <c r="B65" t="str">
        <f>IF(E65="","",①学校情報入力!$D$3)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1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2"/>
        <v/>
      </c>
      <c r="M65" t="str">
        <f t="shared" si="3"/>
        <v/>
      </c>
      <c r="O65" t="str">
        <f>IF(E65="","",IF(②選手情報入力!I73="","",IF(I65=1,VLOOKUP(②選手情報入力!I73,種目情報!$A$4:$B$60,2,FALSE),VLOOKUP(②選手情報入力!I73,種目情報!$E$4:$F$60,2,FALSE))))</f>
        <v/>
      </c>
      <c r="P65" t="str">
        <f>IF(E65="","",IF(②選手情報入力!J73="","",②選手情報入力!J73))</f>
        <v/>
      </c>
      <c r="Q65" s="37" t="str">
        <f>IF(E65="","",IF(②選手情報入力!I73="","",0))</f>
        <v/>
      </c>
      <c r="R65" t="str">
        <f>IF(E65="","",IF(②選手情報入力!I73="","",IF(I65=1,VLOOKUP(②選手情報入力!I73,種目情報!$A$4:$C$60,3,FALSE),VLOOKUP(②選手情報入力!I73,種目情報!$E$4:$G$60,3,FALSE))))</f>
        <v/>
      </c>
      <c r="S65" t="str">
        <f>IF(E65="","",IF(②選手情報入力!L73="","",IF(I65=1,VLOOKUP(②選手情報入力!L73,種目情報!$A$4:$B$60,2,FALSE),VLOOKUP(②選手情報入力!L73,種目情報!$E$4:$F$60,2,FALSE))))</f>
        <v/>
      </c>
      <c r="T65" t="str">
        <f>IF(E65="","",IF(②選手情報入力!M73="","",②選手情報入力!M73))</f>
        <v/>
      </c>
      <c r="U65" s="37" t="str">
        <f>IF(E65="","",IF(②選手情報入力!L73="","",0))</f>
        <v/>
      </c>
      <c r="V65" t="str">
        <f>IF(E65="","",IF(②選手情報入力!L73="","",IF(I65=1,VLOOKUP(②選手情報入力!L73,種目情報!$A$4:$C$60,3,FALSE),VLOOKUP(②選手情報入力!L73,種目情報!$E$4:$G$60,3,FALSE))))</f>
        <v/>
      </c>
      <c r="W65" t="str">
        <f>IF(E65="","",IF(②選手情報入力!O73="","",IF(I65=1,VLOOKUP(②選手情報入力!O73,種目情報!$A$4:$B$60,2,FALSE),VLOOKUP(②選手情報入力!O73,種目情報!$E$4:$F$60,2,FALSE))))</f>
        <v/>
      </c>
      <c r="X65" t="str">
        <f>IF(E65="","",IF(②選手情報入力!P73="","",②選手情報入力!P73))</f>
        <v/>
      </c>
      <c r="Y65" s="37" t="str">
        <f>IF(E65="","",IF(②選手情報入力!O73="","",0))</f>
        <v/>
      </c>
      <c r="Z65" t="str">
        <f>IF(E65="","",IF(②選手情報入力!O73="","",IF(I65=1,VLOOKUP(②選手情報入力!O73,種目情報!$A$4:$C$60,3,FALSE),VLOOKUP(②選手情報入力!O73,種目情報!$E$4:$G$60,3,FALSE))))</f>
        <v/>
      </c>
      <c r="AA65" t="str">
        <f>IF(E65="","",IF(②選手情報入力!R73="","",IF(I65=1,種目情報!$J$4,種目情報!$J$6)))</f>
        <v/>
      </c>
      <c r="AB65" t="str">
        <f>IF(E65="","",IF(②選手情報入力!R73="","",IF(I65=1,IF(②選手情報入力!$Q$5="","",②選手情報入力!$Q$5),IF(②選手情報入力!$Q$6="","",②選手情報入力!$Q$6))))</f>
        <v/>
      </c>
      <c r="AC65" t="str">
        <f>IF(E65="","",IF(②選手情報入力!R73="","",0))</f>
        <v/>
      </c>
      <c r="AD65" t="str">
        <f>IF(E65="","",IF(②選手情報入力!R73="","",2))</f>
        <v/>
      </c>
      <c r="AE65" t="str">
        <f>IF(E65="","",IF(②選手情報入力!S73="","",IF(I65=1,種目情報!$J$5,種目情報!$J$7)))</f>
        <v/>
      </c>
      <c r="AF65" t="str">
        <f>IF(E65="","",IF(②選手情報入力!S73="","",IF(I65=1,IF(②選手情報入力!$R$5="","",②選手情報入力!$R$5),IF(②選手情報入力!$R$6="","",②選手情報入力!$R$6))))</f>
        <v/>
      </c>
      <c r="AG65" t="str">
        <f>IF(E65="","",IF(②選手情報入力!S73="","",0))</f>
        <v/>
      </c>
      <c r="AH65" t="str">
        <f>IF(E65="","",IF(②選手情報入力!S73="","",2))</f>
        <v/>
      </c>
    </row>
    <row r="66" spans="1:34">
      <c r="A66" t="str">
        <f>IF(E66="","",I66*1000000+①学校情報入力!$D$3*1000+②選手情報入力!A74)</f>
        <v/>
      </c>
      <c r="B66" t="str">
        <f>IF(E66="","",①学校情報入力!$D$3)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1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2"/>
        <v/>
      </c>
      <c r="M66" t="str">
        <f t="shared" ref="M66:M91" si="4">IF(E66="","","愛　知")</f>
        <v/>
      </c>
      <c r="O66" t="str">
        <f>IF(E66="","",IF(②選手情報入力!I74="","",IF(I66=1,VLOOKUP(②選手情報入力!I74,種目情報!$A$4:$B$60,2,FALSE),VLOOKUP(②選手情報入力!I74,種目情報!$E$4:$F$60,2,FALSE))))</f>
        <v/>
      </c>
      <c r="P66" t="str">
        <f>IF(E66="","",IF(②選手情報入力!J74="","",②選手情報入力!J74))</f>
        <v/>
      </c>
      <c r="Q66" s="37" t="str">
        <f>IF(E66="","",IF(②選手情報入力!I74="","",0))</f>
        <v/>
      </c>
      <c r="R66" t="str">
        <f>IF(E66="","",IF(②選手情報入力!I74="","",IF(I66=1,VLOOKUP(②選手情報入力!I74,種目情報!$A$4:$C$60,3,FALSE),VLOOKUP(②選手情報入力!I74,種目情報!$E$4:$G$60,3,FALSE))))</f>
        <v/>
      </c>
      <c r="S66" t="str">
        <f>IF(E66="","",IF(②選手情報入力!L74="","",IF(I66=1,VLOOKUP(②選手情報入力!L74,種目情報!$A$4:$B$60,2,FALSE),VLOOKUP(②選手情報入力!L74,種目情報!$E$4:$F$60,2,FALSE))))</f>
        <v/>
      </c>
      <c r="T66" t="str">
        <f>IF(E66="","",IF(②選手情報入力!M74="","",②選手情報入力!M74))</f>
        <v/>
      </c>
      <c r="U66" s="37" t="str">
        <f>IF(E66="","",IF(②選手情報入力!L74="","",0))</f>
        <v/>
      </c>
      <c r="V66" t="str">
        <f>IF(E66="","",IF(②選手情報入力!L74="","",IF(I66=1,VLOOKUP(②選手情報入力!L74,種目情報!$A$4:$C$60,3,FALSE),VLOOKUP(②選手情報入力!L74,種目情報!$E$4:$G$60,3,FALSE))))</f>
        <v/>
      </c>
      <c r="W66" t="str">
        <f>IF(E66="","",IF(②選手情報入力!O74="","",IF(I66=1,VLOOKUP(②選手情報入力!O74,種目情報!$A$4:$B$60,2,FALSE),VLOOKUP(②選手情報入力!O74,種目情報!$E$4:$F$60,2,FALSE))))</f>
        <v/>
      </c>
      <c r="X66" t="str">
        <f>IF(E66="","",IF(②選手情報入力!P74="","",②選手情報入力!P74))</f>
        <v/>
      </c>
      <c r="Y66" s="37" t="str">
        <f>IF(E66="","",IF(②選手情報入力!O74="","",0))</f>
        <v/>
      </c>
      <c r="Z66" t="str">
        <f>IF(E66="","",IF(②選手情報入力!O74="","",IF(I66=1,VLOOKUP(②選手情報入力!O74,種目情報!$A$4:$C$60,3,FALSE),VLOOKUP(②選手情報入力!O74,種目情報!$E$4:$G$60,3,FALSE))))</f>
        <v/>
      </c>
      <c r="AA66" t="str">
        <f>IF(E66="","",IF(②選手情報入力!R74="","",IF(I66=1,種目情報!$J$4,種目情報!$J$6)))</f>
        <v/>
      </c>
      <c r="AB66" t="str">
        <f>IF(E66="","",IF(②選手情報入力!R74="","",IF(I66=1,IF(②選手情報入力!$Q$5="","",②選手情報入力!$Q$5),IF(②選手情報入力!$Q$6="","",②選手情報入力!$Q$6))))</f>
        <v/>
      </c>
      <c r="AC66" t="str">
        <f>IF(E66="","",IF(②選手情報入力!R74="","",0))</f>
        <v/>
      </c>
      <c r="AD66" t="str">
        <f>IF(E66="","",IF(②選手情報入力!R74="","",2))</f>
        <v/>
      </c>
      <c r="AE66" t="str">
        <f>IF(E66="","",IF(②選手情報入力!S74="","",IF(I66=1,種目情報!$J$5,種目情報!$J$7)))</f>
        <v/>
      </c>
      <c r="AF66" t="str">
        <f>IF(E66="","",IF(②選手情報入力!S74="","",IF(I66=1,IF(②選手情報入力!$R$5="","",②選手情報入力!$R$5),IF(②選手情報入力!$R$6="","",②選手情報入力!$R$6))))</f>
        <v/>
      </c>
      <c r="AG66" t="str">
        <f>IF(E66="","",IF(②選手情報入力!S74="","",0))</f>
        <v/>
      </c>
      <c r="AH66" t="str">
        <f>IF(E66="","",IF(②選手情報入力!S74="","",2))</f>
        <v/>
      </c>
    </row>
    <row r="67" spans="1:34">
      <c r="A67" t="str">
        <f>IF(E67="","",I67*1000000+①学校情報入力!$D$3*1000+②選手情報入力!A75)</f>
        <v/>
      </c>
      <c r="B67" t="str">
        <f>IF(E67="","",①学校情報入力!$D$3)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5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6">IF(E67="","",0)</f>
        <v/>
      </c>
      <c r="M67" t="str">
        <f t="shared" si="4"/>
        <v/>
      </c>
      <c r="O67" t="str">
        <f>IF(E67="","",IF(②選手情報入力!I75="","",IF(I67=1,VLOOKUP(②選手情報入力!I75,種目情報!$A$4:$B$60,2,FALSE),VLOOKUP(②選手情報入力!I75,種目情報!$E$4:$F$60,2,FALSE))))</f>
        <v/>
      </c>
      <c r="P67" t="str">
        <f>IF(E67="","",IF(②選手情報入力!J75="","",②選手情報入力!J75))</f>
        <v/>
      </c>
      <c r="Q67" s="37" t="str">
        <f>IF(E67="","",IF(②選手情報入力!I75="","",0))</f>
        <v/>
      </c>
      <c r="R67" t="str">
        <f>IF(E67="","",IF(②選手情報入力!I75="","",IF(I67=1,VLOOKUP(②選手情報入力!I75,種目情報!$A$4:$C$60,3,FALSE),VLOOKUP(②選手情報入力!I75,種目情報!$E$4:$G$60,3,FALSE))))</f>
        <v/>
      </c>
      <c r="S67" t="str">
        <f>IF(E67="","",IF(②選手情報入力!L75="","",IF(I67=1,VLOOKUP(②選手情報入力!L75,種目情報!$A$4:$B$60,2,FALSE),VLOOKUP(②選手情報入力!L75,種目情報!$E$4:$F$60,2,FALSE))))</f>
        <v/>
      </c>
      <c r="T67" t="str">
        <f>IF(E67="","",IF(②選手情報入力!M75="","",②選手情報入力!M75))</f>
        <v/>
      </c>
      <c r="U67" s="37" t="str">
        <f>IF(E67="","",IF(②選手情報入力!L75="","",0))</f>
        <v/>
      </c>
      <c r="V67" t="str">
        <f>IF(E67="","",IF(②選手情報入力!L75="","",IF(I67=1,VLOOKUP(②選手情報入力!L75,種目情報!$A$4:$C$60,3,FALSE),VLOOKUP(②選手情報入力!L75,種目情報!$E$4:$G$60,3,FALSE))))</f>
        <v/>
      </c>
      <c r="W67" t="str">
        <f>IF(E67="","",IF(②選手情報入力!O75="","",IF(I67=1,VLOOKUP(②選手情報入力!O75,種目情報!$A$4:$B$60,2,FALSE),VLOOKUP(②選手情報入力!O75,種目情報!$E$4:$F$60,2,FALSE))))</f>
        <v/>
      </c>
      <c r="X67" t="str">
        <f>IF(E67="","",IF(②選手情報入力!P75="","",②選手情報入力!P75))</f>
        <v/>
      </c>
      <c r="Y67" s="37" t="str">
        <f>IF(E67="","",IF(②選手情報入力!O75="","",0))</f>
        <v/>
      </c>
      <c r="Z67" t="str">
        <f>IF(E67="","",IF(②選手情報入力!O75="","",IF(I67=1,VLOOKUP(②選手情報入力!O75,種目情報!$A$4:$C$60,3,FALSE),VLOOKUP(②選手情報入力!O75,種目情報!$E$4:$G$60,3,FALSE))))</f>
        <v/>
      </c>
      <c r="AA67" t="str">
        <f>IF(E67="","",IF(②選手情報入力!R75="","",IF(I67=1,種目情報!$J$4,種目情報!$J$6)))</f>
        <v/>
      </c>
      <c r="AB67" t="str">
        <f>IF(E67="","",IF(②選手情報入力!R75="","",IF(I67=1,IF(②選手情報入力!$Q$5="","",②選手情報入力!$Q$5),IF(②選手情報入力!$Q$6="","",②選手情報入力!$Q$6))))</f>
        <v/>
      </c>
      <c r="AC67" t="str">
        <f>IF(E67="","",IF(②選手情報入力!R75="","",0))</f>
        <v/>
      </c>
      <c r="AD67" t="str">
        <f>IF(E67="","",IF(②選手情報入力!R75="","",2))</f>
        <v/>
      </c>
      <c r="AE67" t="str">
        <f>IF(E67="","",IF(②選手情報入力!S75="","",IF(I67=1,種目情報!$J$5,種目情報!$J$7)))</f>
        <v/>
      </c>
      <c r="AF67" t="str">
        <f>IF(E67="","",IF(②選手情報入力!S75="","",IF(I67=1,IF(②選手情報入力!$R$5="","",②選手情報入力!$R$5),IF(②選手情報入力!$R$6="","",②選手情報入力!$R$6))))</f>
        <v/>
      </c>
      <c r="AG67" t="str">
        <f>IF(E67="","",IF(②選手情報入力!S75="","",0))</f>
        <v/>
      </c>
      <c r="AH67" t="str">
        <f>IF(E67="","",IF(②選手情報入力!S75="","",2))</f>
        <v/>
      </c>
    </row>
    <row r="68" spans="1:34">
      <c r="A68" t="str">
        <f>IF(E68="","",I68*1000000+①学校情報入力!$D$3*1000+②選手情報入力!A76)</f>
        <v/>
      </c>
      <c r="B68" t="str">
        <f>IF(E68="","",①学校情報入力!$D$3)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5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6"/>
        <v/>
      </c>
      <c r="M68" t="str">
        <f t="shared" si="4"/>
        <v/>
      </c>
      <c r="O68" t="str">
        <f>IF(E68="","",IF(②選手情報入力!I76="","",IF(I68=1,VLOOKUP(②選手情報入力!I76,種目情報!$A$4:$B$60,2,FALSE),VLOOKUP(②選手情報入力!I76,種目情報!$E$4:$F$60,2,FALSE))))</f>
        <v/>
      </c>
      <c r="P68" t="str">
        <f>IF(E68="","",IF(②選手情報入力!J76="","",②選手情報入力!J76))</f>
        <v/>
      </c>
      <c r="Q68" s="37" t="str">
        <f>IF(E68="","",IF(②選手情報入力!I76="","",0))</f>
        <v/>
      </c>
      <c r="R68" t="str">
        <f>IF(E68="","",IF(②選手情報入力!I76="","",IF(I68=1,VLOOKUP(②選手情報入力!I76,種目情報!$A$4:$C$60,3,FALSE),VLOOKUP(②選手情報入力!I76,種目情報!$E$4:$G$60,3,FALSE))))</f>
        <v/>
      </c>
      <c r="S68" t="str">
        <f>IF(E68="","",IF(②選手情報入力!L76="","",IF(I68=1,VLOOKUP(②選手情報入力!L76,種目情報!$A$4:$B$60,2,FALSE),VLOOKUP(②選手情報入力!L76,種目情報!$E$4:$F$60,2,FALSE))))</f>
        <v/>
      </c>
      <c r="T68" t="str">
        <f>IF(E68="","",IF(②選手情報入力!M76="","",②選手情報入力!M76))</f>
        <v/>
      </c>
      <c r="U68" s="37" t="str">
        <f>IF(E68="","",IF(②選手情報入力!L76="","",0))</f>
        <v/>
      </c>
      <c r="V68" t="str">
        <f>IF(E68="","",IF(②選手情報入力!L76="","",IF(I68=1,VLOOKUP(②選手情報入力!L76,種目情報!$A$4:$C$60,3,FALSE),VLOOKUP(②選手情報入力!L76,種目情報!$E$4:$G$60,3,FALSE))))</f>
        <v/>
      </c>
      <c r="W68" t="str">
        <f>IF(E68="","",IF(②選手情報入力!O76="","",IF(I68=1,VLOOKUP(②選手情報入力!O76,種目情報!$A$4:$B$60,2,FALSE),VLOOKUP(②選手情報入力!O76,種目情報!$E$4:$F$60,2,FALSE))))</f>
        <v/>
      </c>
      <c r="X68" t="str">
        <f>IF(E68="","",IF(②選手情報入力!P76="","",②選手情報入力!P76))</f>
        <v/>
      </c>
      <c r="Y68" s="37" t="str">
        <f>IF(E68="","",IF(②選手情報入力!O76="","",0))</f>
        <v/>
      </c>
      <c r="Z68" t="str">
        <f>IF(E68="","",IF(②選手情報入力!O76="","",IF(I68=1,VLOOKUP(②選手情報入力!O76,種目情報!$A$4:$C$60,3,FALSE),VLOOKUP(②選手情報入力!O76,種目情報!$E$4:$G$60,3,FALSE))))</f>
        <v/>
      </c>
      <c r="AA68" t="str">
        <f>IF(E68="","",IF(②選手情報入力!R76="","",IF(I68=1,種目情報!$J$4,種目情報!$J$6)))</f>
        <v/>
      </c>
      <c r="AB68" t="str">
        <f>IF(E68="","",IF(②選手情報入力!R76="","",IF(I68=1,IF(②選手情報入力!$Q$5="","",②選手情報入力!$Q$5),IF(②選手情報入力!$Q$6="","",②選手情報入力!$Q$6))))</f>
        <v/>
      </c>
      <c r="AC68" t="str">
        <f>IF(E68="","",IF(②選手情報入力!R76="","",0))</f>
        <v/>
      </c>
      <c r="AD68" t="str">
        <f>IF(E68="","",IF(②選手情報入力!R76="","",2))</f>
        <v/>
      </c>
      <c r="AE68" t="str">
        <f>IF(E68="","",IF(②選手情報入力!S76="","",IF(I68=1,種目情報!$J$5,種目情報!$J$7)))</f>
        <v/>
      </c>
      <c r="AF68" t="str">
        <f>IF(E68="","",IF(②選手情報入力!S76="","",IF(I68=1,IF(②選手情報入力!$R$5="","",②選手情報入力!$R$5),IF(②選手情報入力!$R$6="","",②選手情報入力!$R$6))))</f>
        <v/>
      </c>
      <c r="AG68" t="str">
        <f>IF(E68="","",IF(②選手情報入力!S76="","",0))</f>
        <v/>
      </c>
      <c r="AH68" t="str">
        <f>IF(E68="","",IF(②選手情報入力!S76="","",2))</f>
        <v/>
      </c>
    </row>
    <row r="69" spans="1:34">
      <c r="A69" t="str">
        <f>IF(E69="","",I69*1000000+①学校情報入力!$D$3*1000+②選手情報入力!A77)</f>
        <v/>
      </c>
      <c r="B69" t="str">
        <f>IF(E69="","",①学校情報入力!$D$3)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5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6"/>
        <v/>
      </c>
      <c r="M69" t="str">
        <f t="shared" si="4"/>
        <v/>
      </c>
      <c r="O69" t="str">
        <f>IF(E69="","",IF(②選手情報入力!I77="","",IF(I69=1,VLOOKUP(②選手情報入力!I77,種目情報!$A$4:$B$60,2,FALSE),VLOOKUP(②選手情報入力!I77,種目情報!$E$4:$F$60,2,FALSE))))</f>
        <v/>
      </c>
      <c r="P69" t="str">
        <f>IF(E69="","",IF(②選手情報入力!J77="","",②選手情報入力!J77))</f>
        <v/>
      </c>
      <c r="Q69" s="37" t="str">
        <f>IF(E69="","",IF(②選手情報入力!I77="","",0))</f>
        <v/>
      </c>
      <c r="R69" t="str">
        <f>IF(E69="","",IF(②選手情報入力!I77="","",IF(I69=1,VLOOKUP(②選手情報入力!I77,種目情報!$A$4:$C$60,3,FALSE),VLOOKUP(②選手情報入力!I77,種目情報!$E$4:$G$60,3,FALSE))))</f>
        <v/>
      </c>
      <c r="S69" t="str">
        <f>IF(E69="","",IF(②選手情報入力!L77="","",IF(I69=1,VLOOKUP(②選手情報入力!L77,種目情報!$A$4:$B$60,2,FALSE),VLOOKUP(②選手情報入力!L77,種目情報!$E$4:$F$60,2,FALSE))))</f>
        <v/>
      </c>
      <c r="T69" t="str">
        <f>IF(E69="","",IF(②選手情報入力!M77="","",②選手情報入力!M77))</f>
        <v/>
      </c>
      <c r="U69" s="37" t="str">
        <f>IF(E69="","",IF(②選手情報入力!L77="","",0))</f>
        <v/>
      </c>
      <c r="V69" t="str">
        <f>IF(E69="","",IF(②選手情報入力!L77="","",IF(I69=1,VLOOKUP(②選手情報入力!L77,種目情報!$A$4:$C$60,3,FALSE),VLOOKUP(②選手情報入力!L77,種目情報!$E$4:$G$60,3,FALSE))))</f>
        <v/>
      </c>
      <c r="W69" t="str">
        <f>IF(E69="","",IF(②選手情報入力!O77="","",IF(I69=1,VLOOKUP(②選手情報入力!O77,種目情報!$A$4:$B$60,2,FALSE),VLOOKUP(②選手情報入力!O77,種目情報!$E$4:$F$60,2,FALSE))))</f>
        <v/>
      </c>
      <c r="X69" t="str">
        <f>IF(E69="","",IF(②選手情報入力!P77="","",②選手情報入力!P77))</f>
        <v/>
      </c>
      <c r="Y69" s="37" t="str">
        <f>IF(E69="","",IF(②選手情報入力!O77="","",0))</f>
        <v/>
      </c>
      <c r="Z69" t="str">
        <f>IF(E69="","",IF(②選手情報入力!O77="","",IF(I69=1,VLOOKUP(②選手情報入力!O77,種目情報!$A$4:$C$60,3,FALSE),VLOOKUP(②選手情報入力!O77,種目情報!$E$4:$G$60,3,FALSE))))</f>
        <v/>
      </c>
      <c r="AA69" t="str">
        <f>IF(E69="","",IF(②選手情報入力!R77="","",IF(I69=1,種目情報!$J$4,種目情報!$J$6)))</f>
        <v/>
      </c>
      <c r="AB69" t="str">
        <f>IF(E69="","",IF(②選手情報入力!R77="","",IF(I69=1,IF(②選手情報入力!$Q$5="","",②選手情報入力!$Q$5),IF(②選手情報入力!$Q$6="","",②選手情報入力!$Q$6))))</f>
        <v/>
      </c>
      <c r="AC69" t="str">
        <f>IF(E69="","",IF(②選手情報入力!R77="","",0))</f>
        <v/>
      </c>
      <c r="AD69" t="str">
        <f>IF(E69="","",IF(②選手情報入力!R77="","",2))</f>
        <v/>
      </c>
      <c r="AE69" t="str">
        <f>IF(E69="","",IF(②選手情報入力!S77="","",IF(I69=1,種目情報!$J$5,種目情報!$J$7)))</f>
        <v/>
      </c>
      <c r="AF69" t="str">
        <f>IF(E69="","",IF(②選手情報入力!S77="","",IF(I69=1,IF(②選手情報入力!$R$5="","",②選手情報入力!$R$5),IF(②選手情報入力!$R$6="","",②選手情報入力!$R$6))))</f>
        <v/>
      </c>
      <c r="AG69" t="str">
        <f>IF(E69="","",IF(②選手情報入力!S77="","",0))</f>
        <v/>
      </c>
      <c r="AH69" t="str">
        <f>IF(E69="","",IF(②選手情報入力!S77="","",2))</f>
        <v/>
      </c>
    </row>
    <row r="70" spans="1:34">
      <c r="A70" t="str">
        <f>IF(E70="","",I70*1000000+①学校情報入力!$D$3*1000+②選手情報入力!A78)</f>
        <v/>
      </c>
      <c r="B70" t="str">
        <f>IF(E70="","",①学校情報入力!$D$3)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5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6"/>
        <v/>
      </c>
      <c r="M70" t="str">
        <f t="shared" si="4"/>
        <v/>
      </c>
      <c r="O70" t="str">
        <f>IF(E70="","",IF(②選手情報入力!I78="","",IF(I70=1,VLOOKUP(②選手情報入力!I78,種目情報!$A$4:$B$60,2,FALSE),VLOOKUP(②選手情報入力!I78,種目情報!$E$4:$F$60,2,FALSE))))</f>
        <v/>
      </c>
      <c r="P70" t="str">
        <f>IF(E70="","",IF(②選手情報入力!J78="","",②選手情報入力!J78))</f>
        <v/>
      </c>
      <c r="Q70" s="37" t="str">
        <f>IF(E70="","",IF(②選手情報入力!I78="","",0))</f>
        <v/>
      </c>
      <c r="R70" t="str">
        <f>IF(E70="","",IF(②選手情報入力!I78="","",IF(I70=1,VLOOKUP(②選手情報入力!I78,種目情報!$A$4:$C$60,3,FALSE),VLOOKUP(②選手情報入力!I78,種目情報!$E$4:$G$60,3,FALSE))))</f>
        <v/>
      </c>
      <c r="S70" t="str">
        <f>IF(E70="","",IF(②選手情報入力!L78="","",IF(I70=1,VLOOKUP(②選手情報入力!L78,種目情報!$A$4:$B$60,2,FALSE),VLOOKUP(②選手情報入力!L78,種目情報!$E$4:$F$60,2,FALSE))))</f>
        <v/>
      </c>
      <c r="T70" t="str">
        <f>IF(E70="","",IF(②選手情報入力!M78="","",②選手情報入力!M78))</f>
        <v/>
      </c>
      <c r="U70" s="37" t="str">
        <f>IF(E70="","",IF(②選手情報入力!L78="","",0))</f>
        <v/>
      </c>
      <c r="V70" t="str">
        <f>IF(E70="","",IF(②選手情報入力!L78="","",IF(I70=1,VLOOKUP(②選手情報入力!L78,種目情報!$A$4:$C$60,3,FALSE),VLOOKUP(②選手情報入力!L78,種目情報!$E$4:$G$60,3,FALSE))))</f>
        <v/>
      </c>
      <c r="W70" t="str">
        <f>IF(E70="","",IF(②選手情報入力!O78="","",IF(I70=1,VLOOKUP(②選手情報入力!O78,種目情報!$A$4:$B$60,2,FALSE),VLOOKUP(②選手情報入力!O78,種目情報!$E$4:$F$60,2,FALSE))))</f>
        <v/>
      </c>
      <c r="X70" t="str">
        <f>IF(E70="","",IF(②選手情報入力!P78="","",②選手情報入力!P78))</f>
        <v/>
      </c>
      <c r="Y70" s="37" t="str">
        <f>IF(E70="","",IF(②選手情報入力!O78="","",0))</f>
        <v/>
      </c>
      <c r="Z70" t="str">
        <f>IF(E70="","",IF(②選手情報入力!O78="","",IF(I70=1,VLOOKUP(②選手情報入力!O78,種目情報!$A$4:$C$60,3,FALSE),VLOOKUP(②選手情報入力!O78,種目情報!$E$4:$G$60,3,FALSE))))</f>
        <v/>
      </c>
      <c r="AA70" t="str">
        <f>IF(E70="","",IF(②選手情報入力!R78="","",IF(I70=1,種目情報!$J$4,種目情報!$J$6)))</f>
        <v/>
      </c>
      <c r="AB70" t="str">
        <f>IF(E70="","",IF(②選手情報入力!R78="","",IF(I70=1,IF(②選手情報入力!$Q$5="","",②選手情報入力!$Q$5),IF(②選手情報入力!$Q$6="","",②選手情報入力!$Q$6))))</f>
        <v/>
      </c>
      <c r="AC70" t="str">
        <f>IF(E70="","",IF(②選手情報入力!R78="","",0))</f>
        <v/>
      </c>
      <c r="AD70" t="str">
        <f>IF(E70="","",IF(②選手情報入力!R78="","",2))</f>
        <v/>
      </c>
      <c r="AE70" t="str">
        <f>IF(E70="","",IF(②選手情報入力!S78="","",IF(I70=1,種目情報!$J$5,種目情報!$J$7)))</f>
        <v/>
      </c>
      <c r="AF70" t="str">
        <f>IF(E70="","",IF(②選手情報入力!S78="","",IF(I70=1,IF(②選手情報入力!$R$5="","",②選手情報入力!$R$5),IF(②選手情報入力!$R$6="","",②選手情報入力!$R$6))))</f>
        <v/>
      </c>
      <c r="AG70" t="str">
        <f>IF(E70="","",IF(②選手情報入力!S78="","",0))</f>
        <v/>
      </c>
      <c r="AH70" t="str">
        <f>IF(E70="","",IF(②選手情報入力!S78="","",2))</f>
        <v/>
      </c>
    </row>
    <row r="71" spans="1:34">
      <c r="A71" t="str">
        <f>IF(E71="","",I71*1000000+①学校情報入力!$D$3*1000+②選手情報入力!A79)</f>
        <v/>
      </c>
      <c r="B71" t="str">
        <f>IF(E71="","",①学校情報入力!$D$3)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5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6"/>
        <v/>
      </c>
      <c r="M71" t="str">
        <f t="shared" si="4"/>
        <v/>
      </c>
      <c r="O71" t="str">
        <f>IF(E71="","",IF(②選手情報入力!I79="","",IF(I71=1,VLOOKUP(②選手情報入力!I79,種目情報!$A$4:$B$60,2,FALSE),VLOOKUP(②選手情報入力!I79,種目情報!$E$4:$F$60,2,FALSE))))</f>
        <v/>
      </c>
      <c r="P71" t="str">
        <f>IF(E71="","",IF(②選手情報入力!J79="","",②選手情報入力!J79))</f>
        <v/>
      </c>
      <c r="Q71" s="37" t="str">
        <f>IF(E71="","",IF(②選手情報入力!I79="","",0))</f>
        <v/>
      </c>
      <c r="R71" t="str">
        <f>IF(E71="","",IF(②選手情報入力!I79="","",IF(I71=1,VLOOKUP(②選手情報入力!I79,種目情報!$A$4:$C$60,3,FALSE),VLOOKUP(②選手情報入力!I79,種目情報!$E$4:$G$60,3,FALSE))))</f>
        <v/>
      </c>
      <c r="S71" t="str">
        <f>IF(E71="","",IF(②選手情報入力!L79="","",IF(I71=1,VLOOKUP(②選手情報入力!L79,種目情報!$A$4:$B$60,2,FALSE),VLOOKUP(②選手情報入力!L79,種目情報!$E$4:$F$60,2,FALSE))))</f>
        <v/>
      </c>
      <c r="T71" t="str">
        <f>IF(E71="","",IF(②選手情報入力!M79="","",②選手情報入力!M79))</f>
        <v/>
      </c>
      <c r="U71" s="37" t="str">
        <f>IF(E71="","",IF(②選手情報入力!L79="","",0))</f>
        <v/>
      </c>
      <c r="V71" t="str">
        <f>IF(E71="","",IF(②選手情報入力!L79="","",IF(I71=1,VLOOKUP(②選手情報入力!L79,種目情報!$A$4:$C$60,3,FALSE),VLOOKUP(②選手情報入力!L79,種目情報!$E$4:$G$60,3,FALSE))))</f>
        <v/>
      </c>
      <c r="W71" t="str">
        <f>IF(E71="","",IF(②選手情報入力!O79="","",IF(I71=1,VLOOKUP(②選手情報入力!O79,種目情報!$A$4:$B$60,2,FALSE),VLOOKUP(②選手情報入力!O79,種目情報!$E$4:$F$60,2,FALSE))))</f>
        <v/>
      </c>
      <c r="X71" t="str">
        <f>IF(E71="","",IF(②選手情報入力!P79="","",②選手情報入力!P79))</f>
        <v/>
      </c>
      <c r="Y71" s="37" t="str">
        <f>IF(E71="","",IF(②選手情報入力!O79="","",0))</f>
        <v/>
      </c>
      <c r="Z71" t="str">
        <f>IF(E71="","",IF(②選手情報入力!O79="","",IF(I71=1,VLOOKUP(②選手情報入力!O79,種目情報!$A$4:$C$60,3,FALSE),VLOOKUP(②選手情報入力!O79,種目情報!$E$4:$G$60,3,FALSE))))</f>
        <v/>
      </c>
      <c r="AA71" t="str">
        <f>IF(E71="","",IF(②選手情報入力!R79="","",IF(I71=1,種目情報!$J$4,種目情報!$J$6)))</f>
        <v/>
      </c>
      <c r="AB71" t="str">
        <f>IF(E71="","",IF(②選手情報入力!R79="","",IF(I71=1,IF(②選手情報入力!$Q$5="","",②選手情報入力!$Q$5),IF(②選手情報入力!$Q$6="","",②選手情報入力!$Q$6))))</f>
        <v/>
      </c>
      <c r="AC71" t="str">
        <f>IF(E71="","",IF(②選手情報入力!R79="","",0))</f>
        <v/>
      </c>
      <c r="AD71" t="str">
        <f>IF(E71="","",IF(②選手情報入力!R79="","",2))</f>
        <v/>
      </c>
      <c r="AE71" t="str">
        <f>IF(E71="","",IF(②選手情報入力!S79="","",IF(I71=1,種目情報!$J$5,種目情報!$J$7)))</f>
        <v/>
      </c>
      <c r="AF71" t="str">
        <f>IF(E71="","",IF(②選手情報入力!S79="","",IF(I71=1,IF(②選手情報入力!$R$5="","",②選手情報入力!$R$5),IF(②選手情報入力!$R$6="","",②選手情報入力!$R$6))))</f>
        <v/>
      </c>
      <c r="AG71" t="str">
        <f>IF(E71="","",IF(②選手情報入力!S79="","",0))</f>
        <v/>
      </c>
      <c r="AH71" t="str">
        <f>IF(E71="","",IF(②選手情報入力!S79="","",2))</f>
        <v/>
      </c>
    </row>
    <row r="72" spans="1:34">
      <c r="A72" t="str">
        <f>IF(E72="","",I72*1000000+①学校情報入力!$D$3*1000+②選手情報入力!A80)</f>
        <v/>
      </c>
      <c r="B72" t="str">
        <f>IF(E72="","",①学校情報入力!$D$3)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5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6"/>
        <v/>
      </c>
      <c r="M72" t="str">
        <f t="shared" si="4"/>
        <v/>
      </c>
      <c r="O72" t="str">
        <f>IF(E72="","",IF(②選手情報入力!I80="","",IF(I72=1,VLOOKUP(②選手情報入力!I80,種目情報!$A$4:$B$60,2,FALSE),VLOOKUP(②選手情報入力!I80,種目情報!$E$4:$F$60,2,FALSE))))</f>
        <v/>
      </c>
      <c r="P72" t="str">
        <f>IF(E72="","",IF(②選手情報入力!J80="","",②選手情報入力!J80))</f>
        <v/>
      </c>
      <c r="Q72" s="37" t="str">
        <f>IF(E72="","",IF(②選手情報入力!I80="","",0))</f>
        <v/>
      </c>
      <c r="R72" t="str">
        <f>IF(E72="","",IF(②選手情報入力!I80="","",IF(I72=1,VLOOKUP(②選手情報入力!I80,種目情報!$A$4:$C$60,3,FALSE),VLOOKUP(②選手情報入力!I80,種目情報!$E$4:$G$60,3,FALSE))))</f>
        <v/>
      </c>
      <c r="S72" t="str">
        <f>IF(E72="","",IF(②選手情報入力!L80="","",IF(I72=1,VLOOKUP(②選手情報入力!L80,種目情報!$A$4:$B$60,2,FALSE),VLOOKUP(②選手情報入力!L80,種目情報!$E$4:$F$60,2,FALSE))))</f>
        <v/>
      </c>
      <c r="T72" t="str">
        <f>IF(E72="","",IF(②選手情報入力!M80="","",②選手情報入力!M80))</f>
        <v/>
      </c>
      <c r="U72" s="37" t="str">
        <f>IF(E72="","",IF(②選手情報入力!L80="","",0))</f>
        <v/>
      </c>
      <c r="V72" t="str">
        <f>IF(E72="","",IF(②選手情報入力!L80="","",IF(I72=1,VLOOKUP(②選手情報入力!L80,種目情報!$A$4:$C$60,3,FALSE),VLOOKUP(②選手情報入力!L80,種目情報!$E$4:$G$60,3,FALSE))))</f>
        <v/>
      </c>
      <c r="W72" t="str">
        <f>IF(E72="","",IF(②選手情報入力!O80="","",IF(I72=1,VLOOKUP(②選手情報入力!O80,種目情報!$A$4:$B$60,2,FALSE),VLOOKUP(②選手情報入力!O80,種目情報!$E$4:$F$60,2,FALSE))))</f>
        <v/>
      </c>
      <c r="X72" t="str">
        <f>IF(E72="","",IF(②選手情報入力!P80="","",②選手情報入力!P80))</f>
        <v/>
      </c>
      <c r="Y72" s="37" t="str">
        <f>IF(E72="","",IF(②選手情報入力!O80="","",0))</f>
        <v/>
      </c>
      <c r="Z72" t="str">
        <f>IF(E72="","",IF(②選手情報入力!O80="","",IF(I72=1,VLOOKUP(②選手情報入力!O80,種目情報!$A$4:$C$60,3,FALSE),VLOOKUP(②選手情報入力!O80,種目情報!$E$4:$G$60,3,FALSE))))</f>
        <v/>
      </c>
      <c r="AA72" t="str">
        <f>IF(E72="","",IF(②選手情報入力!R80="","",IF(I72=1,種目情報!$J$4,種目情報!$J$6)))</f>
        <v/>
      </c>
      <c r="AB72" t="str">
        <f>IF(E72="","",IF(②選手情報入力!R80="","",IF(I72=1,IF(②選手情報入力!$Q$5="","",②選手情報入力!$Q$5),IF(②選手情報入力!$Q$6="","",②選手情報入力!$Q$6))))</f>
        <v/>
      </c>
      <c r="AC72" t="str">
        <f>IF(E72="","",IF(②選手情報入力!R80="","",0))</f>
        <v/>
      </c>
      <c r="AD72" t="str">
        <f>IF(E72="","",IF(②選手情報入力!R80="","",2))</f>
        <v/>
      </c>
      <c r="AE72" t="str">
        <f>IF(E72="","",IF(②選手情報入力!S80="","",IF(I72=1,種目情報!$J$5,種目情報!$J$7)))</f>
        <v/>
      </c>
      <c r="AF72" t="str">
        <f>IF(E72="","",IF(②選手情報入力!S80="","",IF(I72=1,IF(②選手情報入力!$R$5="","",②選手情報入力!$R$5),IF(②選手情報入力!$R$6="","",②選手情報入力!$R$6))))</f>
        <v/>
      </c>
      <c r="AG72" t="str">
        <f>IF(E72="","",IF(②選手情報入力!S80="","",0))</f>
        <v/>
      </c>
      <c r="AH72" t="str">
        <f>IF(E72="","",IF(②選手情報入力!S80="","",2))</f>
        <v/>
      </c>
    </row>
    <row r="73" spans="1:34">
      <c r="A73" t="str">
        <f>IF(E73="","",I73*1000000+①学校情報入力!$D$3*1000+②選手情報入力!A81)</f>
        <v/>
      </c>
      <c r="B73" t="str">
        <f>IF(E73="","",①学校情報入力!$D$3)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5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6"/>
        <v/>
      </c>
      <c r="M73" t="str">
        <f t="shared" si="4"/>
        <v/>
      </c>
      <c r="O73" t="str">
        <f>IF(E73="","",IF(②選手情報入力!I81="","",IF(I73=1,VLOOKUP(②選手情報入力!I81,種目情報!$A$4:$B$60,2,FALSE),VLOOKUP(②選手情報入力!I81,種目情報!$E$4:$F$60,2,FALSE))))</f>
        <v/>
      </c>
      <c r="P73" t="str">
        <f>IF(E73="","",IF(②選手情報入力!J81="","",②選手情報入力!J81))</f>
        <v/>
      </c>
      <c r="Q73" s="37" t="str">
        <f>IF(E73="","",IF(②選手情報入力!I81="","",0))</f>
        <v/>
      </c>
      <c r="R73" t="str">
        <f>IF(E73="","",IF(②選手情報入力!I81="","",IF(I73=1,VLOOKUP(②選手情報入力!I81,種目情報!$A$4:$C$60,3,FALSE),VLOOKUP(②選手情報入力!I81,種目情報!$E$4:$G$60,3,FALSE))))</f>
        <v/>
      </c>
      <c r="S73" t="str">
        <f>IF(E73="","",IF(②選手情報入力!L81="","",IF(I73=1,VLOOKUP(②選手情報入力!L81,種目情報!$A$4:$B$60,2,FALSE),VLOOKUP(②選手情報入力!L81,種目情報!$E$4:$F$60,2,FALSE))))</f>
        <v/>
      </c>
      <c r="T73" t="str">
        <f>IF(E73="","",IF(②選手情報入力!M81="","",②選手情報入力!M81))</f>
        <v/>
      </c>
      <c r="U73" s="37" t="str">
        <f>IF(E73="","",IF(②選手情報入力!L81="","",0))</f>
        <v/>
      </c>
      <c r="V73" t="str">
        <f>IF(E73="","",IF(②選手情報入力!L81="","",IF(I73=1,VLOOKUP(②選手情報入力!L81,種目情報!$A$4:$C$60,3,FALSE),VLOOKUP(②選手情報入力!L81,種目情報!$E$4:$G$60,3,FALSE))))</f>
        <v/>
      </c>
      <c r="W73" t="str">
        <f>IF(E73="","",IF(②選手情報入力!O81="","",IF(I73=1,VLOOKUP(②選手情報入力!O81,種目情報!$A$4:$B$60,2,FALSE),VLOOKUP(②選手情報入力!O81,種目情報!$E$4:$F$60,2,FALSE))))</f>
        <v/>
      </c>
      <c r="X73" t="str">
        <f>IF(E73="","",IF(②選手情報入力!P81="","",②選手情報入力!P81))</f>
        <v/>
      </c>
      <c r="Y73" s="37" t="str">
        <f>IF(E73="","",IF(②選手情報入力!O81="","",0))</f>
        <v/>
      </c>
      <c r="Z73" t="str">
        <f>IF(E73="","",IF(②選手情報入力!O81="","",IF(I73=1,VLOOKUP(②選手情報入力!O81,種目情報!$A$4:$C$60,3,FALSE),VLOOKUP(②選手情報入力!O81,種目情報!$E$4:$G$60,3,FALSE))))</f>
        <v/>
      </c>
      <c r="AA73" t="str">
        <f>IF(E73="","",IF(②選手情報入力!R81="","",IF(I73=1,種目情報!$J$4,種目情報!$J$6)))</f>
        <v/>
      </c>
      <c r="AB73" t="str">
        <f>IF(E73="","",IF(②選手情報入力!R81="","",IF(I73=1,IF(②選手情報入力!$Q$5="","",②選手情報入力!$Q$5),IF(②選手情報入力!$Q$6="","",②選手情報入力!$Q$6))))</f>
        <v/>
      </c>
      <c r="AC73" t="str">
        <f>IF(E73="","",IF(②選手情報入力!R81="","",0))</f>
        <v/>
      </c>
      <c r="AD73" t="str">
        <f>IF(E73="","",IF(②選手情報入力!R81="","",2))</f>
        <v/>
      </c>
      <c r="AE73" t="str">
        <f>IF(E73="","",IF(②選手情報入力!S81="","",IF(I73=1,種目情報!$J$5,種目情報!$J$7)))</f>
        <v/>
      </c>
      <c r="AF73" t="str">
        <f>IF(E73="","",IF(②選手情報入力!S81="","",IF(I73=1,IF(②選手情報入力!$R$5="","",②選手情報入力!$R$5),IF(②選手情報入力!$R$6="","",②選手情報入力!$R$6))))</f>
        <v/>
      </c>
      <c r="AG73" t="str">
        <f>IF(E73="","",IF(②選手情報入力!S81="","",0))</f>
        <v/>
      </c>
      <c r="AH73" t="str">
        <f>IF(E73="","",IF(②選手情報入力!S81="","",2))</f>
        <v/>
      </c>
    </row>
    <row r="74" spans="1:34">
      <c r="A74" t="str">
        <f>IF(E74="","",I74*1000000+①学校情報入力!$D$3*1000+②選手情報入力!A82)</f>
        <v/>
      </c>
      <c r="B74" t="str">
        <f>IF(E74="","",①学校情報入力!$D$3)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5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6"/>
        <v/>
      </c>
      <c r="M74" t="str">
        <f t="shared" si="4"/>
        <v/>
      </c>
      <c r="O74" t="str">
        <f>IF(E74="","",IF(②選手情報入力!I82="","",IF(I74=1,VLOOKUP(②選手情報入力!I82,種目情報!$A$4:$B$60,2,FALSE),VLOOKUP(②選手情報入力!I82,種目情報!$E$4:$F$60,2,FALSE))))</f>
        <v/>
      </c>
      <c r="P74" t="str">
        <f>IF(E74="","",IF(②選手情報入力!J82="","",②選手情報入力!J82))</f>
        <v/>
      </c>
      <c r="Q74" s="37" t="str">
        <f>IF(E74="","",IF(②選手情報入力!I82="","",0))</f>
        <v/>
      </c>
      <c r="R74" t="str">
        <f>IF(E74="","",IF(②選手情報入力!I82="","",IF(I74=1,VLOOKUP(②選手情報入力!I82,種目情報!$A$4:$C$60,3,FALSE),VLOOKUP(②選手情報入力!I82,種目情報!$E$4:$G$60,3,FALSE))))</f>
        <v/>
      </c>
      <c r="S74" t="str">
        <f>IF(E74="","",IF(②選手情報入力!L82="","",IF(I74=1,VLOOKUP(②選手情報入力!L82,種目情報!$A$4:$B$60,2,FALSE),VLOOKUP(②選手情報入力!L82,種目情報!$E$4:$F$60,2,FALSE))))</f>
        <v/>
      </c>
      <c r="T74" t="str">
        <f>IF(E74="","",IF(②選手情報入力!M82="","",②選手情報入力!M82))</f>
        <v/>
      </c>
      <c r="U74" s="37" t="str">
        <f>IF(E74="","",IF(②選手情報入力!L82="","",0))</f>
        <v/>
      </c>
      <c r="V74" t="str">
        <f>IF(E74="","",IF(②選手情報入力!L82="","",IF(I74=1,VLOOKUP(②選手情報入力!L82,種目情報!$A$4:$C$60,3,FALSE),VLOOKUP(②選手情報入力!L82,種目情報!$E$4:$G$60,3,FALSE))))</f>
        <v/>
      </c>
      <c r="W74" t="str">
        <f>IF(E74="","",IF(②選手情報入力!O82="","",IF(I74=1,VLOOKUP(②選手情報入力!O82,種目情報!$A$4:$B$60,2,FALSE),VLOOKUP(②選手情報入力!O82,種目情報!$E$4:$F$60,2,FALSE))))</f>
        <v/>
      </c>
      <c r="X74" t="str">
        <f>IF(E74="","",IF(②選手情報入力!P82="","",②選手情報入力!P82))</f>
        <v/>
      </c>
      <c r="Y74" s="37" t="str">
        <f>IF(E74="","",IF(②選手情報入力!O82="","",0))</f>
        <v/>
      </c>
      <c r="Z74" t="str">
        <f>IF(E74="","",IF(②選手情報入力!O82="","",IF(I74=1,VLOOKUP(②選手情報入力!O82,種目情報!$A$4:$C$60,3,FALSE),VLOOKUP(②選手情報入力!O82,種目情報!$E$4:$G$60,3,FALSE))))</f>
        <v/>
      </c>
      <c r="AA74" t="str">
        <f>IF(E74="","",IF(②選手情報入力!R82="","",IF(I74=1,種目情報!$J$4,種目情報!$J$6)))</f>
        <v/>
      </c>
      <c r="AB74" t="str">
        <f>IF(E74="","",IF(②選手情報入力!R82="","",IF(I74=1,IF(②選手情報入力!$Q$5="","",②選手情報入力!$Q$5),IF(②選手情報入力!$Q$6="","",②選手情報入力!$Q$6))))</f>
        <v/>
      </c>
      <c r="AC74" t="str">
        <f>IF(E74="","",IF(②選手情報入力!R82="","",0))</f>
        <v/>
      </c>
      <c r="AD74" t="str">
        <f>IF(E74="","",IF(②選手情報入力!R82="","",2))</f>
        <v/>
      </c>
      <c r="AE74" t="str">
        <f>IF(E74="","",IF(②選手情報入力!S82="","",IF(I74=1,種目情報!$J$5,種目情報!$J$7)))</f>
        <v/>
      </c>
      <c r="AF74" t="str">
        <f>IF(E74="","",IF(②選手情報入力!S82="","",IF(I74=1,IF(②選手情報入力!$R$5="","",②選手情報入力!$R$5),IF(②選手情報入力!$R$6="","",②選手情報入力!$R$6))))</f>
        <v/>
      </c>
      <c r="AG74" t="str">
        <f>IF(E74="","",IF(②選手情報入力!S82="","",0))</f>
        <v/>
      </c>
      <c r="AH74" t="str">
        <f>IF(E74="","",IF(②選手情報入力!S82="","",2))</f>
        <v/>
      </c>
    </row>
    <row r="75" spans="1:34">
      <c r="A75" t="str">
        <f>IF(E75="","",I75*1000000+①学校情報入力!$D$3*1000+②選手情報入力!A83)</f>
        <v/>
      </c>
      <c r="B75" t="str">
        <f>IF(E75="","",①学校情報入力!$D$3)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5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6"/>
        <v/>
      </c>
      <c r="M75" t="str">
        <f t="shared" si="4"/>
        <v/>
      </c>
      <c r="O75" t="str">
        <f>IF(E75="","",IF(②選手情報入力!I83="","",IF(I75=1,VLOOKUP(②選手情報入力!I83,種目情報!$A$4:$B$60,2,FALSE),VLOOKUP(②選手情報入力!I83,種目情報!$E$4:$F$60,2,FALSE))))</f>
        <v/>
      </c>
      <c r="P75" t="str">
        <f>IF(E75="","",IF(②選手情報入力!J83="","",②選手情報入力!J83))</f>
        <v/>
      </c>
      <c r="Q75" s="37" t="str">
        <f>IF(E75="","",IF(②選手情報入力!I83="","",0))</f>
        <v/>
      </c>
      <c r="R75" t="str">
        <f>IF(E75="","",IF(②選手情報入力!I83="","",IF(I75=1,VLOOKUP(②選手情報入力!I83,種目情報!$A$4:$C$60,3,FALSE),VLOOKUP(②選手情報入力!I83,種目情報!$E$4:$G$60,3,FALSE))))</f>
        <v/>
      </c>
      <c r="S75" t="str">
        <f>IF(E75="","",IF(②選手情報入力!L83="","",IF(I75=1,VLOOKUP(②選手情報入力!L83,種目情報!$A$4:$B$60,2,FALSE),VLOOKUP(②選手情報入力!L83,種目情報!$E$4:$F$60,2,FALSE))))</f>
        <v/>
      </c>
      <c r="T75" t="str">
        <f>IF(E75="","",IF(②選手情報入力!M83="","",②選手情報入力!M83))</f>
        <v/>
      </c>
      <c r="U75" s="37" t="str">
        <f>IF(E75="","",IF(②選手情報入力!L83="","",0))</f>
        <v/>
      </c>
      <c r="V75" t="str">
        <f>IF(E75="","",IF(②選手情報入力!L83="","",IF(I75=1,VLOOKUP(②選手情報入力!L83,種目情報!$A$4:$C$60,3,FALSE),VLOOKUP(②選手情報入力!L83,種目情報!$E$4:$G$60,3,FALSE))))</f>
        <v/>
      </c>
      <c r="W75" t="str">
        <f>IF(E75="","",IF(②選手情報入力!O83="","",IF(I75=1,VLOOKUP(②選手情報入力!O83,種目情報!$A$4:$B$60,2,FALSE),VLOOKUP(②選手情報入力!O83,種目情報!$E$4:$F$60,2,FALSE))))</f>
        <v/>
      </c>
      <c r="X75" t="str">
        <f>IF(E75="","",IF(②選手情報入力!P83="","",②選手情報入力!P83))</f>
        <v/>
      </c>
      <c r="Y75" s="37" t="str">
        <f>IF(E75="","",IF(②選手情報入力!O83="","",0))</f>
        <v/>
      </c>
      <c r="Z75" t="str">
        <f>IF(E75="","",IF(②選手情報入力!O83="","",IF(I75=1,VLOOKUP(②選手情報入力!O83,種目情報!$A$4:$C$60,3,FALSE),VLOOKUP(②選手情報入力!O83,種目情報!$E$4:$G$60,3,FALSE))))</f>
        <v/>
      </c>
      <c r="AA75" t="str">
        <f>IF(E75="","",IF(②選手情報入力!R83="","",IF(I75=1,種目情報!$J$4,種目情報!$J$6)))</f>
        <v/>
      </c>
      <c r="AB75" t="str">
        <f>IF(E75="","",IF(②選手情報入力!R83="","",IF(I75=1,IF(②選手情報入力!$Q$5="","",②選手情報入力!$Q$5),IF(②選手情報入力!$Q$6="","",②選手情報入力!$Q$6))))</f>
        <v/>
      </c>
      <c r="AC75" t="str">
        <f>IF(E75="","",IF(②選手情報入力!R83="","",0))</f>
        <v/>
      </c>
      <c r="AD75" t="str">
        <f>IF(E75="","",IF(②選手情報入力!R83="","",2))</f>
        <v/>
      </c>
      <c r="AE75" t="str">
        <f>IF(E75="","",IF(②選手情報入力!S83="","",IF(I75=1,種目情報!$J$5,種目情報!$J$7)))</f>
        <v/>
      </c>
      <c r="AF75" t="str">
        <f>IF(E75="","",IF(②選手情報入力!S83="","",IF(I75=1,IF(②選手情報入力!$R$5="","",②選手情報入力!$R$5),IF(②選手情報入力!$R$6="","",②選手情報入力!$R$6))))</f>
        <v/>
      </c>
      <c r="AG75" t="str">
        <f>IF(E75="","",IF(②選手情報入力!S83="","",0))</f>
        <v/>
      </c>
      <c r="AH75" t="str">
        <f>IF(E75="","",IF(②選手情報入力!S83="","",2))</f>
        <v/>
      </c>
    </row>
    <row r="76" spans="1:34">
      <c r="A76" t="str">
        <f>IF(E76="","",I76*1000000+①学校情報入力!$D$3*1000+②選手情報入力!A84)</f>
        <v/>
      </c>
      <c r="B76" t="str">
        <f>IF(E76="","",①学校情報入力!$D$3)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5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6"/>
        <v/>
      </c>
      <c r="M76" t="str">
        <f t="shared" si="4"/>
        <v/>
      </c>
      <c r="O76" t="str">
        <f>IF(E76="","",IF(②選手情報入力!I84="","",IF(I76=1,VLOOKUP(②選手情報入力!I84,種目情報!$A$4:$B$60,2,FALSE),VLOOKUP(②選手情報入力!I84,種目情報!$E$4:$F$60,2,FALSE))))</f>
        <v/>
      </c>
      <c r="P76" t="str">
        <f>IF(E76="","",IF(②選手情報入力!J84="","",②選手情報入力!J84))</f>
        <v/>
      </c>
      <c r="Q76" s="37" t="str">
        <f>IF(E76="","",IF(②選手情報入力!I84="","",0))</f>
        <v/>
      </c>
      <c r="R76" t="str">
        <f>IF(E76="","",IF(②選手情報入力!I84="","",IF(I76=1,VLOOKUP(②選手情報入力!I84,種目情報!$A$4:$C$60,3,FALSE),VLOOKUP(②選手情報入力!I84,種目情報!$E$4:$G$60,3,FALSE))))</f>
        <v/>
      </c>
      <c r="S76" t="str">
        <f>IF(E76="","",IF(②選手情報入力!L84="","",IF(I76=1,VLOOKUP(②選手情報入力!L84,種目情報!$A$4:$B$60,2,FALSE),VLOOKUP(②選手情報入力!L84,種目情報!$E$4:$F$60,2,FALSE))))</f>
        <v/>
      </c>
      <c r="T76" t="str">
        <f>IF(E76="","",IF(②選手情報入力!M84="","",②選手情報入力!M84))</f>
        <v/>
      </c>
      <c r="U76" s="37" t="str">
        <f>IF(E76="","",IF(②選手情報入力!L84="","",0))</f>
        <v/>
      </c>
      <c r="V76" t="str">
        <f>IF(E76="","",IF(②選手情報入力!L84="","",IF(I76=1,VLOOKUP(②選手情報入力!L84,種目情報!$A$4:$C$60,3,FALSE),VLOOKUP(②選手情報入力!L84,種目情報!$E$4:$G$60,3,FALSE))))</f>
        <v/>
      </c>
      <c r="W76" t="str">
        <f>IF(E76="","",IF(②選手情報入力!O84="","",IF(I76=1,VLOOKUP(②選手情報入力!O84,種目情報!$A$4:$B$60,2,FALSE),VLOOKUP(②選手情報入力!O84,種目情報!$E$4:$F$60,2,FALSE))))</f>
        <v/>
      </c>
      <c r="X76" t="str">
        <f>IF(E76="","",IF(②選手情報入力!P84="","",②選手情報入力!P84))</f>
        <v/>
      </c>
      <c r="Y76" s="37" t="str">
        <f>IF(E76="","",IF(②選手情報入力!O84="","",0))</f>
        <v/>
      </c>
      <c r="Z76" t="str">
        <f>IF(E76="","",IF(②選手情報入力!O84="","",IF(I76=1,VLOOKUP(②選手情報入力!O84,種目情報!$A$4:$C$60,3,FALSE),VLOOKUP(②選手情報入力!O84,種目情報!$E$4:$G$60,3,FALSE))))</f>
        <v/>
      </c>
      <c r="AA76" t="str">
        <f>IF(E76="","",IF(②選手情報入力!R84="","",IF(I76=1,種目情報!$J$4,種目情報!$J$6)))</f>
        <v/>
      </c>
      <c r="AB76" t="str">
        <f>IF(E76="","",IF(②選手情報入力!R84="","",IF(I76=1,IF(②選手情報入力!$Q$5="","",②選手情報入力!$Q$5),IF(②選手情報入力!$Q$6="","",②選手情報入力!$Q$6))))</f>
        <v/>
      </c>
      <c r="AC76" t="str">
        <f>IF(E76="","",IF(②選手情報入力!R84="","",0))</f>
        <v/>
      </c>
      <c r="AD76" t="str">
        <f>IF(E76="","",IF(②選手情報入力!R84="","",2))</f>
        <v/>
      </c>
      <c r="AE76" t="str">
        <f>IF(E76="","",IF(②選手情報入力!S84="","",IF(I76=1,種目情報!$J$5,種目情報!$J$7)))</f>
        <v/>
      </c>
      <c r="AF76" t="str">
        <f>IF(E76="","",IF(②選手情報入力!S84="","",IF(I76=1,IF(②選手情報入力!$R$5="","",②選手情報入力!$R$5),IF(②選手情報入力!$R$6="","",②選手情報入力!$R$6))))</f>
        <v/>
      </c>
      <c r="AG76" t="str">
        <f>IF(E76="","",IF(②選手情報入力!S84="","",0))</f>
        <v/>
      </c>
      <c r="AH76" t="str">
        <f>IF(E76="","",IF(②選手情報入力!S84="","",2))</f>
        <v/>
      </c>
    </row>
    <row r="77" spans="1:34">
      <c r="A77" t="str">
        <f>IF(E77="","",I77*1000000+①学校情報入力!$D$3*1000+②選手情報入力!A85)</f>
        <v/>
      </c>
      <c r="B77" t="str">
        <f>IF(E77="","",①学校情報入力!$D$3)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5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6"/>
        <v/>
      </c>
      <c r="M77" t="str">
        <f t="shared" si="4"/>
        <v/>
      </c>
      <c r="O77" t="str">
        <f>IF(E77="","",IF(②選手情報入力!I85="","",IF(I77=1,VLOOKUP(②選手情報入力!I85,種目情報!$A$4:$B$60,2,FALSE),VLOOKUP(②選手情報入力!I85,種目情報!$E$4:$F$60,2,FALSE))))</f>
        <v/>
      </c>
      <c r="P77" t="str">
        <f>IF(E77="","",IF(②選手情報入力!J85="","",②選手情報入力!J85))</f>
        <v/>
      </c>
      <c r="Q77" s="37" t="str">
        <f>IF(E77="","",IF(②選手情報入力!I85="","",0))</f>
        <v/>
      </c>
      <c r="R77" t="str">
        <f>IF(E77="","",IF(②選手情報入力!I85="","",IF(I77=1,VLOOKUP(②選手情報入力!I85,種目情報!$A$4:$C$60,3,FALSE),VLOOKUP(②選手情報入力!I85,種目情報!$E$4:$G$60,3,FALSE))))</f>
        <v/>
      </c>
      <c r="S77" t="str">
        <f>IF(E77="","",IF(②選手情報入力!L85="","",IF(I77=1,VLOOKUP(②選手情報入力!L85,種目情報!$A$4:$B$60,2,FALSE),VLOOKUP(②選手情報入力!L85,種目情報!$E$4:$F$60,2,FALSE))))</f>
        <v/>
      </c>
      <c r="T77" t="str">
        <f>IF(E77="","",IF(②選手情報入力!M85="","",②選手情報入力!M85))</f>
        <v/>
      </c>
      <c r="U77" s="37" t="str">
        <f>IF(E77="","",IF(②選手情報入力!L85="","",0))</f>
        <v/>
      </c>
      <c r="V77" t="str">
        <f>IF(E77="","",IF(②選手情報入力!L85="","",IF(I77=1,VLOOKUP(②選手情報入力!L85,種目情報!$A$4:$C$60,3,FALSE),VLOOKUP(②選手情報入力!L85,種目情報!$E$4:$G$60,3,FALSE))))</f>
        <v/>
      </c>
      <c r="W77" t="str">
        <f>IF(E77="","",IF(②選手情報入力!O85="","",IF(I77=1,VLOOKUP(②選手情報入力!O85,種目情報!$A$4:$B$60,2,FALSE),VLOOKUP(②選手情報入力!O85,種目情報!$E$4:$F$60,2,FALSE))))</f>
        <v/>
      </c>
      <c r="X77" t="str">
        <f>IF(E77="","",IF(②選手情報入力!P85="","",②選手情報入力!P85))</f>
        <v/>
      </c>
      <c r="Y77" s="37" t="str">
        <f>IF(E77="","",IF(②選手情報入力!O85="","",0))</f>
        <v/>
      </c>
      <c r="Z77" t="str">
        <f>IF(E77="","",IF(②選手情報入力!O85="","",IF(I77=1,VLOOKUP(②選手情報入力!O85,種目情報!$A$4:$C$60,3,FALSE),VLOOKUP(②選手情報入力!O85,種目情報!$E$4:$G$60,3,FALSE))))</f>
        <v/>
      </c>
      <c r="AA77" t="str">
        <f>IF(E77="","",IF(②選手情報入力!R85="","",IF(I77=1,種目情報!$J$4,種目情報!$J$6)))</f>
        <v/>
      </c>
      <c r="AB77" t="str">
        <f>IF(E77="","",IF(②選手情報入力!R85="","",IF(I77=1,IF(②選手情報入力!$Q$5="","",②選手情報入力!$Q$5),IF(②選手情報入力!$Q$6="","",②選手情報入力!$Q$6))))</f>
        <v/>
      </c>
      <c r="AC77" t="str">
        <f>IF(E77="","",IF(②選手情報入力!R85="","",0))</f>
        <v/>
      </c>
      <c r="AD77" t="str">
        <f>IF(E77="","",IF(②選手情報入力!R85="","",2))</f>
        <v/>
      </c>
      <c r="AE77" t="str">
        <f>IF(E77="","",IF(②選手情報入力!S85="","",IF(I77=1,種目情報!$J$5,種目情報!$J$7)))</f>
        <v/>
      </c>
      <c r="AF77" t="str">
        <f>IF(E77="","",IF(②選手情報入力!S85="","",IF(I77=1,IF(②選手情報入力!$R$5="","",②選手情報入力!$R$5),IF(②選手情報入力!$R$6="","",②選手情報入力!$R$6))))</f>
        <v/>
      </c>
      <c r="AG77" t="str">
        <f>IF(E77="","",IF(②選手情報入力!S85="","",0))</f>
        <v/>
      </c>
      <c r="AH77" t="str">
        <f>IF(E77="","",IF(②選手情報入力!S85="","",2))</f>
        <v/>
      </c>
    </row>
    <row r="78" spans="1:34">
      <c r="A78" t="str">
        <f>IF(E78="","",I78*1000000+①学校情報入力!$D$3*1000+②選手情報入力!A86)</f>
        <v/>
      </c>
      <c r="B78" t="str">
        <f>IF(E78="","",①学校情報入力!$D$3)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5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6"/>
        <v/>
      </c>
      <c r="M78" t="str">
        <f t="shared" si="4"/>
        <v/>
      </c>
      <c r="O78" t="str">
        <f>IF(E78="","",IF(②選手情報入力!I86="","",IF(I78=1,VLOOKUP(②選手情報入力!I86,種目情報!$A$4:$B$60,2,FALSE),VLOOKUP(②選手情報入力!I86,種目情報!$E$4:$F$60,2,FALSE))))</f>
        <v/>
      </c>
      <c r="P78" t="str">
        <f>IF(E78="","",IF(②選手情報入力!J86="","",②選手情報入力!J86))</f>
        <v/>
      </c>
      <c r="Q78" s="37" t="str">
        <f>IF(E78="","",IF(②選手情報入力!I86="","",0))</f>
        <v/>
      </c>
      <c r="R78" t="str">
        <f>IF(E78="","",IF(②選手情報入力!I86="","",IF(I78=1,VLOOKUP(②選手情報入力!I86,種目情報!$A$4:$C$60,3,FALSE),VLOOKUP(②選手情報入力!I86,種目情報!$E$4:$G$60,3,FALSE))))</f>
        <v/>
      </c>
      <c r="S78" t="str">
        <f>IF(E78="","",IF(②選手情報入力!L86="","",IF(I78=1,VLOOKUP(②選手情報入力!L86,種目情報!$A$4:$B$60,2,FALSE),VLOOKUP(②選手情報入力!L86,種目情報!$E$4:$F$60,2,FALSE))))</f>
        <v/>
      </c>
      <c r="T78" t="str">
        <f>IF(E78="","",IF(②選手情報入力!M86="","",②選手情報入力!M86))</f>
        <v/>
      </c>
      <c r="U78" s="37" t="str">
        <f>IF(E78="","",IF(②選手情報入力!L86="","",0))</f>
        <v/>
      </c>
      <c r="V78" t="str">
        <f>IF(E78="","",IF(②選手情報入力!L86="","",IF(I78=1,VLOOKUP(②選手情報入力!L86,種目情報!$A$4:$C$60,3,FALSE),VLOOKUP(②選手情報入力!L86,種目情報!$E$4:$G$60,3,FALSE))))</f>
        <v/>
      </c>
      <c r="W78" t="str">
        <f>IF(E78="","",IF(②選手情報入力!O86="","",IF(I78=1,VLOOKUP(②選手情報入力!O86,種目情報!$A$4:$B$60,2,FALSE),VLOOKUP(②選手情報入力!O86,種目情報!$E$4:$F$60,2,FALSE))))</f>
        <v/>
      </c>
      <c r="X78" t="str">
        <f>IF(E78="","",IF(②選手情報入力!P86="","",②選手情報入力!P86))</f>
        <v/>
      </c>
      <c r="Y78" s="37" t="str">
        <f>IF(E78="","",IF(②選手情報入力!O86="","",0))</f>
        <v/>
      </c>
      <c r="Z78" t="str">
        <f>IF(E78="","",IF(②選手情報入力!O86="","",IF(I78=1,VLOOKUP(②選手情報入力!O86,種目情報!$A$4:$C$60,3,FALSE),VLOOKUP(②選手情報入力!O86,種目情報!$E$4:$G$60,3,FALSE))))</f>
        <v/>
      </c>
      <c r="AA78" t="str">
        <f>IF(E78="","",IF(②選手情報入力!R86="","",IF(I78=1,種目情報!$J$4,種目情報!$J$6)))</f>
        <v/>
      </c>
      <c r="AB78" t="str">
        <f>IF(E78="","",IF(②選手情報入力!R86="","",IF(I78=1,IF(②選手情報入力!$Q$5="","",②選手情報入力!$Q$5),IF(②選手情報入力!$Q$6="","",②選手情報入力!$Q$6))))</f>
        <v/>
      </c>
      <c r="AC78" t="str">
        <f>IF(E78="","",IF(②選手情報入力!R86="","",0))</f>
        <v/>
      </c>
      <c r="AD78" t="str">
        <f>IF(E78="","",IF(②選手情報入力!R86="","",2))</f>
        <v/>
      </c>
      <c r="AE78" t="str">
        <f>IF(E78="","",IF(②選手情報入力!S86="","",IF(I78=1,種目情報!$J$5,種目情報!$J$7)))</f>
        <v/>
      </c>
      <c r="AF78" t="str">
        <f>IF(E78="","",IF(②選手情報入力!S86="","",IF(I78=1,IF(②選手情報入力!$R$5="","",②選手情報入力!$R$5),IF(②選手情報入力!$R$6="","",②選手情報入力!$R$6))))</f>
        <v/>
      </c>
      <c r="AG78" t="str">
        <f>IF(E78="","",IF(②選手情報入力!S86="","",0))</f>
        <v/>
      </c>
      <c r="AH78" t="str">
        <f>IF(E78="","",IF(②選手情報入力!S86="","",2))</f>
        <v/>
      </c>
    </row>
    <row r="79" spans="1:34">
      <c r="A79" t="str">
        <f>IF(E79="","",I79*1000000+①学校情報入力!$D$3*1000+②選手情報入力!A87)</f>
        <v/>
      </c>
      <c r="B79" t="str">
        <f>IF(E79="","",①学校情報入力!$D$3)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5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6"/>
        <v/>
      </c>
      <c r="M79" t="str">
        <f t="shared" si="4"/>
        <v/>
      </c>
      <c r="O79" t="str">
        <f>IF(E79="","",IF(②選手情報入力!I87="","",IF(I79=1,VLOOKUP(②選手情報入力!I87,種目情報!$A$4:$B$60,2,FALSE),VLOOKUP(②選手情報入力!I87,種目情報!$E$4:$F$60,2,FALSE))))</f>
        <v/>
      </c>
      <c r="P79" t="str">
        <f>IF(E79="","",IF(②選手情報入力!J87="","",②選手情報入力!J87))</f>
        <v/>
      </c>
      <c r="Q79" s="37" t="str">
        <f>IF(E79="","",IF(②選手情報入力!I87="","",0))</f>
        <v/>
      </c>
      <c r="R79" t="str">
        <f>IF(E79="","",IF(②選手情報入力!I87="","",IF(I79=1,VLOOKUP(②選手情報入力!I87,種目情報!$A$4:$C$60,3,FALSE),VLOOKUP(②選手情報入力!I87,種目情報!$E$4:$G$60,3,FALSE))))</f>
        <v/>
      </c>
      <c r="S79" t="str">
        <f>IF(E79="","",IF(②選手情報入力!L87="","",IF(I79=1,VLOOKUP(②選手情報入力!L87,種目情報!$A$4:$B$60,2,FALSE),VLOOKUP(②選手情報入力!L87,種目情報!$E$4:$F$60,2,FALSE))))</f>
        <v/>
      </c>
      <c r="T79" t="str">
        <f>IF(E79="","",IF(②選手情報入力!M87="","",②選手情報入力!M87))</f>
        <v/>
      </c>
      <c r="U79" s="37" t="str">
        <f>IF(E79="","",IF(②選手情報入力!L87="","",0))</f>
        <v/>
      </c>
      <c r="V79" t="str">
        <f>IF(E79="","",IF(②選手情報入力!L87="","",IF(I79=1,VLOOKUP(②選手情報入力!L87,種目情報!$A$4:$C$60,3,FALSE),VLOOKUP(②選手情報入力!L87,種目情報!$E$4:$G$60,3,FALSE))))</f>
        <v/>
      </c>
      <c r="W79" t="str">
        <f>IF(E79="","",IF(②選手情報入力!O87="","",IF(I79=1,VLOOKUP(②選手情報入力!O87,種目情報!$A$4:$B$60,2,FALSE),VLOOKUP(②選手情報入力!O87,種目情報!$E$4:$F$60,2,FALSE))))</f>
        <v/>
      </c>
      <c r="X79" t="str">
        <f>IF(E79="","",IF(②選手情報入力!P87="","",②選手情報入力!P87))</f>
        <v/>
      </c>
      <c r="Y79" s="37" t="str">
        <f>IF(E79="","",IF(②選手情報入力!O87="","",0))</f>
        <v/>
      </c>
      <c r="Z79" t="str">
        <f>IF(E79="","",IF(②選手情報入力!O87="","",IF(I79=1,VLOOKUP(②選手情報入力!O87,種目情報!$A$4:$C$60,3,FALSE),VLOOKUP(②選手情報入力!O87,種目情報!$E$4:$G$60,3,FALSE))))</f>
        <v/>
      </c>
      <c r="AA79" t="str">
        <f>IF(E79="","",IF(②選手情報入力!R87="","",IF(I79=1,種目情報!$J$4,種目情報!$J$6)))</f>
        <v/>
      </c>
      <c r="AB79" t="str">
        <f>IF(E79="","",IF(②選手情報入力!R87="","",IF(I79=1,IF(②選手情報入力!$Q$5="","",②選手情報入力!$Q$5),IF(②選手情報入力!$Q$6="","",②選手情報入力!$Q$6))))</f>
        <v/>
      </c>
      <c r="AC79" t="str">
        <f>IF(E79="","",IF(②選手情報入力!R87="","",0))</f>
        <v/>
      </c>
      <c r="AD79" t="str">
        <f>IF(E79="","",IF(②選手情報入力!R87="","",2))</f>
        <v/>
      </c>
      <c r="AE79" t="str">
        <f>IF(E79="","",IF(②選手情報入力!S87="","",IF(I79=1,種目情報!$J$5,種目情報!$J$7)))</f>
        <v/>
      </c>
      <c r="AF79" t="str">
        <f>IF(E79="","",IF(②選手情報入力!S87="","",IF(I79=1,IF(②選手情報入力!$R$5="","",②選手情報入力!$R$5),IF(②選手情報入力!$R$6="","",②選手情報入力!$R$6))))</f>
        <v/>
      </c>
      <c r="AG79" t="str">
        <f>IF(E79="","",IF(②選手情報入力!S87="","",0))</f>
        <v/>
      </c>
      <c r="AH79" t="str">
        <f>IF(E79="","",IF(②選手情報入力!S87="","",2))</f>
        <v/>
      </c>
    </row>
    <row r="80" spans="1:34">
      <c r="A80" t="str">
        <f>IF(E80="","",I80*1000000+①学校情報入力!$D$3*1000+②選手情報入力!A88)</f>
        <v/>
      </c>
      <c r="B80" t="str">
        <f>IF(E80="","",①学校情報入力!$D$3)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5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6"/>
        <v/>
      </c>
      <c r="M80" t="str">
        <f t="shared" si="4"/>
        <v/>
      </c>
      <c r="O80" t="str">
        <f>IF(E80="","",IF(②選手情報入力!I88="","",IF(I80=1,VLOOKUP(②選手情報入力!I88,種目情報!$A$4:$B$60,2,FALSE),VLOOKUP(②選手情報入力!I88,種目情報!$E$4:$F$60,2,FALSE))))</f>
        <v/>
      </c>
      <c r="P80" t="str">
        <f>IF(E80="","",IF(②選手情報入力!J88="","",②選手情報入力!J88))</f>
        <v/>
      </c>
      <c r="Q80" s="37" t="str">
        <f>IF(E80="","",IF(②選手情報入力!I88="","",0))</f>
        <v/>
      </c>
      <c r="R80" t="str">
        <f>IF(E80="","",IF(②選手情報入力!I88="","",IF(I80=1,VLOOKUP(②選手情報入力!I88,種目情報!$A$4:$C$60,3,FALSE),VLOOKUP(②選手情報入力!I88,種目情報!$E$4:$G$60,3,FALSE))))</f>
        <v/>
      </c>
      <c r="S80" t="str">
        <f>IF(E80="","",IF(②選手情報入力!L88="","",IF(I80=1,VLOOKUP(②選手情報入力!L88,種目情報!$A$4:$B$60,2,FALSE),VLOOKUP(②選手情報入力!L88,種目情報!$E$4:$F$60,2,FALSE))))</f>
        <v/>
      </c>
      <c r="T80" t="str">
        <f>IF(E80="","",IF(②選手情報入力!M88="","",②選手情報入力!M88))</f>
        <v/>
      </c>
      <c r="U80" s="37" t="str">
        <f>IF(E80="","",IF(②選手情報入力!L88="","",0))</f>
        <v/>
      </c>
      <c r="V80" t="str">
        <f>IF(E80="","",IF(②選手情報入力!L88="","",IF(I80=1,VLOOKUP(②選手情報入力!L88,種目情報!$A$4:$C$60,3,FALSE),VLOOKUP(②選手情報入力!L88,種目情報!$E$4:$G$60,3,FALSE))))</f>
        <v/>
      </c>
      <c r="W80" t="str">
        <f>IF(E80="","",IF(②選手情報入力!O88="","",IF(I80=1,VLOOKUP(②選手情報入力!O88,種目情報!$A$4:$B$60,2,FALSE),VLOOKUP(②選手情報入力!O88,種目情報!$E$4:$F$60,2,FALSE))))</f>
        <v/>
      </c>
      <c r="X80" t="str">
        <f>IF(E80="","",IF(②選手情報入力!P88="","",②選手情報入力!P88))</f>
        <v/>
      </c>
      <c r="Y80" s="37" t="str">
        <f>IF(E80="","",IF(②選手情報入力!O88="","",0))</f>
        <v/>
      </c>
      <c r="Z80" t="str">
        <f>IF(E80="","",IF(②選手情報入力!O88="","",IF(I80=1,VLOOKUP(②選手情報入力!O88,種目情報!$A$4:$C$60,3,FALSE),VLOOKUP(②選手情報入力!O88,種目情報!$E$4:$G$60,3,FALSE))))</f>
        <v/>
      </c>
      <c r="AA80" t="str">
        <f>IF(E80="","",IF(②選手情報入力!R88="","",IF(I80=1,種目情報!$J$4,種目情報!$J$6)))</f>
        <v/>
      </c>
      <c r="AB80" t="str">
        <f>IF(E80="","",IF(②選手情報入力!R88="","",IF(I80=1,IF(②選手情報入力!$Q$5="","",②選手情報入力!$Q$5),IF(②選手情報入力!$Q$6="","",②選手情報入力!$Q$6))))</f>
        <v/>
      </c>
      <c r="AC80" t="str">
        <f>IF(E80="","",IF(②選手情報入力!R88="","",0))</f>
        <v/>
      </c>
      <c r="AD80" t="str">
        <f>IF(E80="","",IF(②選手情報入力!R88="","",2))</f>
        <v/>
      </c>
      <c r="AE80" t="str">
        <f>IF(E80="","",IF(②選手情報入力!S88="","",IF(I80=1,種目情報!$J$5,種目情報!$J$7)))</f>
        <v/>
      </c>
      <c r="AF80" t="str">
        <f>IF(E80="","",IF(②選手情報入力!S88="","",IF(I80=1,IF(②選手情報入力!$R$5="","",②選手情報入力!$R$5),IF(②選手情報入力!$R$6="","",②選手情報入力!$R$6))))</f>
        <v/>
      </c>
      <c r="AG80" t="str">
        <f>IF(E80="","",IF(②選手情報入力!S88="","",0))</f>
        <v/>
      </c>
      <c r="AH80" t="str">
        <f>IF(E80="","",IF(②選手情報入力!S88="","",2))</f>
        <v/>
      </c>
    </row>
    <row r="81" spans="1:35">
      <c r="A81" t="str">
        <f>IF(E81="","",I81*1000000+①学校情報入力!$D$3*1000+②選手情報入力!A89)</f>
        <v/>
      </c>
      <c r="B81" t="str">
        <f>IF(E81="","",①学校情報入力!$D$3)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5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6"/>
        <v/>
      </c>
      <c r="M81" t="str">
        <f t="shared" si="4"/>
        <v/>
      </c>
      <c r="O81" t="str">
        <f>IF(E81="","",IF(②選手情報入力!I89="","",IF(I81=1,VLOOKUP(②選手情報入力!I89,種目情報!$A$4:$B$60,2,FALSE),VLOOKUP(②選手情報入力!I89,種目情報!$E$4:$F$60,2,FALSE))))</f>
        <v/>
      </c>
      <c r="P81" t="str">
        <f>IF(E81="","",IF(②選手情報入力!J89="","",②選手情報入力!J89))</f>
        <v/>
      </c>
      <c r="Q81" s="37" t="str">
        <f>IF(E81="","",IF(②選手情報入力!I89="","",0))</f>
        <v/>
      </c>
      <c r="R81" t="str">
        <f>IF(E81="","",IF(②選手情報入力!I89="","",IF(I81=1,VLOOKUP(②選手情報入力!I89,種目情報!$A$4:$C$60,3,FALSE),VLOOKUP(②選手情報入力!I89,種目情報!$E$4:$G$60,3,FALSE))))</f>
        <v/>
      </c>
      <c r="S81" t="str">
        <f>IF(E81="","",IF(②選手情報入力!L89="","",IF(I81=1,VLOOKUP(②選手情報入力!L89,種目情報!$A$4:$B$60,2,FALSE),VLOOKUP(②選手情報入力!L89,種目情報!$E$4:$F$60,2,FALSE))))</f>
        <v/>
      </c>
      <c r="T81" t="str">
        <f>IF(E81="","",IF(②選手情報入力!M89="","",②選手情報入力!M89))</f>
        <v/>
      </c>
      <c r="U81" s="37" t="str">
        <f>IF(E81="","",IF(②選手情報入力!L89="","",0))</f>
        <v/>
      </c>
      <c r="V81" t="str">
        <f>IF(E81="","",IF(②選手情報入力!L89="","",IF(I81=1,VLOOKUP(②選手情報入力!L89,種目情報!$A$4:$C$60,3,FALSE),VLOOKUP(②選手情報入力!L89,種目情報!$E$4:$G$60,3,FALSE))))</f>
        <v/>
      </c>
      <c r="W81" t="str">
        <f>IF(E81="","",IF(②選手情報入力!O89="","",IF(I81=1,VLOOKUP(②選手情報入力!O89,種目情報!$A$4:$B$60,2,FALSE),VLOOKUP(②選手情報入力!O89,種目情報!$E$4:$F$60,2,FALSE))))</f>
        <v/>
      </c>
      <c r="X81" t="str">
        <f>IF(E81="","",IF(②選手情報入力!P89="","",②選手情報入力!P89))</f>
        <v/>
      </c>
      <c r="Y81" s="37" t="str">
        <f>IF(E81="","",IF(②選手情報入力!O89="","",0))</f>
        <v/>
      </c>
      <c r="Z81" t="str">
        <f>IF(E81="","",IF(②選手情報入力!O89="","",IF(I81=1,VLOOKUP(②選手情報入力!O89,種目情報!$A$4:$C$60,3,FALSE),VLOOKUP(②選手情報入力!O89,種目情報!$E$4:$G$60,3,FALSE))))</f>
        <v/>
      </c>
      <c r="AA81" t="str">
        <f>IF(E81="","",IF(②選手情報入力!R89="","",IF(I81=1,種目情報!$J$4,種目情報!$J$6)))</f>
        <v/>
      </c>
      <c r="AB81" t="str">
        <f>IF(E81="","",IF(②選手情報入力!R89="","",IF(I81=1,IF(②選手情報入力!$Q$5="","",②選手情報入力!$Q$5),IF(②選手情報入力!$Q$6="","",②選手情報入力!$Q$6))))</f>
        <v/>
      </c>
      <c r="AC81" t="str">
        <f>IF(E81="","",IF(②選手情報入力!R89="","",0))</f>
        <v/>
      </c>
      <c r="AD81" t="str">
        <f>IF(E81="","",IF(②選手情報入力!R89="","",2))</f>
        <v/>
      </c>
      <c r="AE81" t="str">
        <f>IF(E81="","",IF(②選手情報入力!S89="","",IF(I81=1,種目情報!$J$5,種目情報!$J$7)))</f>
        <v/>
      </c>
      <c r="AF81" t="str">
        <f>IF(E81="","",IF(②選手情報入力!S89="","",IF(I81=1,IF(②選手情報入力!$R$5="","",②選手情報入力!$R$5),IF(②選手情報入力!$R$6="","",②選手情報入力!$R$6))))</f>
        <v/>
      </c>
      <c r="AG81" t="str">
        <f>IF(E81="","",IF(②選手情報入力!S89="","",0))</f>
        <v/>
      </c>
      <c r="AH81" t="str">
        <f>IF(E81="","",IF(②選手情報入力!S89="","",2))</f>
        <v/>
      </c>
    </row>
    <row r="82" spans="1:35">
      <c r="A82" t="str">
        <f>IF(E82="","",I82*1000000+①学校情報入力!$D$3*1000+②選手情報入力!A90)</f>
        <v/>
      </c>
      <c r="B82" t="str">
        <f>IF(E82="","",①学校情報入力!$D$3)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5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6"/>
        <v/>
      </c>
      <c r="M82" t="str">
        <f t="shared" si="4"/>
        <v/>
      </c>
      <c r="O82" t="str">
        <f>IF(E82="","",IF(②選手情報入力!I90="","",IF(I82=1,VLOOKUP(②選手情報入力!I90,種目情報!$A$4:$B$60,2,FALSE),VLOOKUP(②選手情報入力!I90,種目情報!$E$4:$F$60,2,FALSE))))</f>
        <v/>
      </c>
      <c r="P82" t="str">
        <f>IF(E82="","",IF(②選手情報入力!J90="","",②選手情報入力!J90))</f>
        <v/>
      </c>
      <c r="Q82" s="37" t="str">
        <f>IF(E82="","",IF(②選手情報入力!I90="","",0))</f>
        <v/>
      </c>
      <c r="R82" t="str">
        <f>IF(E82="","",IF(②選手情報入力!I90="","",IF(I82=1,VLOOKUP(②選手情報入力!I90,種目情報!$A$4:$C$60,3,FALSE),VLOOKUP(②選手情報入力!I90,種目情報!$E$4:$G$60,3,FALSE))))</f>
        <v/>
      </c>
      <c r="S82" t="str">
        <f>IF(E82="","",IF(②選手情報入力!L90="","",IF(I82=1,VLOOKUP(②選手情報入力!L90,種目情報!$A$4:$B$60,2,FALSE),VLOOKUP(②選手情報入力!L90,種目情報!$E$4:$F$60,2,FALSE))))</f>
        <v/>
      </c>
      <c r="T82" t="str">
        <f>IF(E82="","",IF(②選手情報入力!M90="","",②選手情報入力!M90))</f>
        <v/>
      </c>
      <c r="U82" s="37" t="str">
        <f>IF(E82="","",IF(②選手情報入力!L90="","",0))</f>
        <v/>
      </c>
      <c r="V82" t="str">
        <f>IF(E82="","",IF(②選手情報入力!L90="","",IF(I82=1,VLOOKUP(②選手情報入力!L90,種目情報!$A$4:$C$60,3,FALSE),VLOOKUP(②選手情報入力!L90,種目情報!$E$4:$G$60,3,FALSE))))</f>
        <v/>
      </c>
      <c r="W82" t="str">
        <f>IF(E82="","",IF(②選手情報入力!O90="","",IF(I82=1,VLOOKUP(②選手情報入力!O90,種目情報!$A$4:$B$60,2,FALSE),VLOOKUP(②選手情報入力!O90,種目情報!$E$4:$F$60,2,FALSE))))</f>
        <v/>
      </c>
      <c r="X82" t="str">
        <f>IF(E82="","",IF(②選手情報入力!P90="","",②選手情報入力!P90))</f>
        <v/>
      </c>
      <c r="Y82" s="37" t="str">
        <f>IF(E82="","",IF(②選手情報入力!O90="","",0))</f>
        <v/>
      </c>
      <c r="Z82" t="str">
        <f>IF(E82="","",IF(②選手情報入力!O90="","",IF(I82=1,VLOOKUP(②選手情報入力!O90,種目情報!$A$4:$C$60,3,FALSE),VLOOKUP(②選手情報入力!O90,種目情報!$E$4:$G$60,3,FALSE))))</f>
        <v/>
      </c>
      <c r="AA82" t="str">
        <f>IF(E82="","",IF(②選手情報入力!R90="","",IF(I82=1,種目情報!$J$4,種目情報!$J$6)))</f>
        <v/>
      </c>
      <c r="AB82" t="str">
        <f>IF(E82="","",IF(②選手情報入力!R90="","",IF(I82=1,IF(②選手情報入力!$Q$5="","",②選手情報入力!$Q$5),IF(②選手情報入力!$Q$6="","",②選手情報入力!$Q$6))))</f>
        <v/>
      </c>
      <c r="AC82" t="str">
        <f>IF(E82="","",IF(②選手情報入力!R90="","",0))</f>
        <v/>
      </c>
      <c r="AD82" t="str">
        <f>IF(E82="","",IF(②選手情報入力!R90="","",2))</f>
        <v/>
      </c>
      <c r="AE82" t="str">
        <f>IF(E82="","",IF(②選手情報入力!S90="","",IF(I82=1,種目情報!$J$5,種目情報!$J$7)))</f>
        <v/>
      </c>
      <c r="AF82" t="str">
        <f>IF(E82="","",IF(②選手情報入力!S90="","",IF(I82=1,IF(②選手情報入力!$R$5="","",②選手情報入力!$R$5),IF(②選手情報入力!$R$6="","",②選手情報入力!$R$6))))</f>
        <v/>
      </c>
      <c r="AG82" t="str">
        <f>IF(E82="","",IF(②選手情報入力!S90="","",0))</f>
        <v/>
      </c>
      <c r="AH82" t="str">
        <f>IF(E82="","",IF(②選手情報入力!S90="","",2))</f>
        <v/>
      </c>
    </row>
    <row r="83" spans="1:35">
      <c r="A83" t="str">
        <f>IF(E83="","",I83*1000000+①学校情報入力!$D$3*1000+②選手情報入力!A91)</f>
        <v/>
      </c>
      <c r="B83" t="str">
        <f>IF(E83="","",①学校情報入力!$D$3)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5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6"/>
        <v/>
      </c>
      <c r="M83" t="str">
        <f t="shared" si="4"/>
        <v/>
      </c>
      <c r="O83" t="str">
        <f>IF(E83="","",IF(②選手情報入力!I91="","",IF(I83=1,VLOOKUP(②選手情報入力!I91,種目情報!$A$4:$B$60,2,FALSE),VLOOKUP(②選手情報入力!I91,種目情報!$E$4:$F$60,2,FALSE))))</f>
        <v/>
      </c>
      <c r="P83" t="str">
        <f>IF(E83="","",IF(②選手情報入力!J91="","",②選手情報入力!J91))</f>
        <v/>
      </c>
      <c r="Q83" s="37" t="str">
        <f>IF(E83="","",IF(②選手情報入力!I91="","",0))</f>
        <v/>
      </c>
      <c r="R83" t="str">
        <f>IF(E83="","",IF(②選手情報入力!I91="","",IF(I83=1,VLOOKUP(②選手情報入力!I91,種目情報!$A$4:$C$60,3,FALSE),VLOOKUP(②選手情報入力!I91,種目情報!$E$4:$G$60,3,FALSE))))</f>
        <v/>
      </c>
      <c r="S83" t="str">
        <f>IF(E83="","",IF(②選手情報入力!L91="","",IF(I83=1,VLOOKUP(②選手情報入力!L91,種目情報!$A$4:$B$60,2,FALSE),VLOOKUP(②選手情報入力!L91,種目情報!$E$4:$F$60,2,FALSE))))</f>
        <v/>
      </c>
      <c r="T83" t="str">
        <f>IF(E83="","",IF(②選手情報入力!M91="","",②選手情報入力!M91))</f>
        <v/>
      </c>
      <c r="U83" s="37" t="str">
        <f>IF(E83="","",IF(②選手情報入力!L91="","",0))</f>
        <v/>
      </c>
      <c r="V83" t="str">
        <f>IF(E83="","",IF(②選手情報入力!L91="","",IF(I83=1,VLOOKUP(②選手情報入力!L91,種目情報!$A$4:$C$60,3,FALSE),VLOOKUP(②選手情報入力!L91,種目情報!$E$4:$G$60,3,FALSE))))</f>
        <v/>
      </c>
      <c r="W83" t="str">
        <f>IF(E83="","",IF(②選手情報入力!O91="","",IF(I83=1,VLOOKUP(②選手情報入力!O91,種目情報!$A$4:$B$60,2,FALSE),VLOOKUP(②選手情報入力!O91,種目情報!$E$4:$F$60,2,FALSE))))</f>
        <v/>
      </c>
      <c r="X83" t="str">
        <f>IF(E83="","",IF(②選手情報入力!P91="","",②選手情報入力!P91))</f>
        <v/>
      </c>
      <c r="Y83" s="37" t="str">
        <f>IF(E83="","",IF(②選手情報入力!O91="","",0))</f>
        <v/>
      </c>
      <c r="Z83" t="str">
        <f>IF(E83="","",IF(②選手情報入力!O91="","",IF(I83=1,VLOOKUP(②選手情報入力!O91,種目情報!$A$4:$C$60,3,FALSE),VLOOKUP(②選手情報入力!O91,種目情報!$E$4:$G$60,3,FALSE))))</f>
        <v/>
      </c>
      <c r="AA83" t="str">
        <f>IF(E83="","",IF(②選手情報入力!R91="","",IF(I83=1,種目情報!$J$4,種目情報!$J$6)))</f>
        <v/>
      </c>
      <c r="AB83" t="str">
        <f>IF(E83="","",IF(②選手情報入力!R91="","",IF(I83=1,IF(②選手情報入力!$Q$5="","",②選手情報入力!$Q$5),IF(②選手情報入力!$Q$6="","",②選手情報入力!$Q$6))))</f>
        <v/>
      </c>
      <c r="AC83" t="str">
        <f>IF(E83="","",IF(②選手情報入力!R91="","",0))</f>
        <v/>
      </c>
      <c r="AD83" t="str">
        <f>IF(E83="","",IF(②選手情報入力!R91="","",2))</f>
        <v/>
      </c>
      <c r="AE83" t="str">
        <f>IF(E83="","",IF(②選手情報入力!S91="","",IF(I83=1,種目情報!$J$5,種目情報!$J$7)))</f>
        <v/>
      </c>
      <c r="AF83" t="str">
        <f>IF(E83="","",IF(②選手情報入力!S91="","",IF(I83=1,IF(②選手情報入力!$R$5="","",②選手情報入力!$R$5),IF(②選手情報入力!$R$6="","",②選手情報入力!$R$6))))</f>
        <v/>
      </c>
      <c r="AG83" t="str">
        <f>IF(E83="","",IF(②選手情報入力!S91="","",0))</f>
        <v/>
      </c>
      <c r="AH83" t="str">
        <f>IF(E83="","",IF(②選手情報入力!S91="","",2))</f>
        <v/>
      </c>
    </row>
    <row r="84" spans="1:35">
      <c r="A84" t="str">
        <f>IF(E84="","",I84*1000000+①学校情報入力!$D$3*1000+②選手情報入力!A92)</f>
        <v/>
      </c>
      <c r="B84" t="str">
        <f>IF(E84="","",①学校情報入力!$D$3)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5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6"/>
        <v/>
      </c>
      <c r="M84" t="str">
        <f t="shared" si="4"/>
        <v/>
      </c>
      <c r="O84" t="str">
        <f>IF(E84="","",IF(②選手情報入力!I92="","",IF(I84=1,VLOOKUP(②選手情報入力!I92,種目情報!$A$4:$B$60,2,FALSE),VLOOKUP(②選手情報入力!I92,種目情報!$E$4:$F$60,2,FALSE))))</f>
        <v/>
      </c>
      <c r="P84" t="str">
        <f>IF(E84="","",IF(②選手情報入力!J92="","",②選手情報入力!J92))</f>
        <v/>
      </c>
      <c r="Q84" s="37" t="str">
        <f>IF(E84="","",IF(②選手情報入力!I92="","",0))</f>
        <v/>
      </c>
      <c r="R84" t="str">
        <f>IF(E84="","",IF(②選手情報入力!I92="","",IF(I84=1,VLOOKUP(②選手情報入力!I92,種目情報!$A$4:$C$60,3,FALSE),VLOOKUP(②選手情報入力!I92,種目情報!$E$4:$G$60,3,FALSE))))</f>
        <v/>
      </c>
      <c r="S84" t="str">
        <f>IF(E84="","",IF(②選手情報入力!L92="","",IF(I84=1,VLOOKUP(②選手情報入力!L92,種目情報!$A$4:$B$60,2,FALSE),VLOOKUP(②選手情報入力!L92,種目情報!$E$4:$F$60,2,FALSE))))</f>
        <v/>
      </c>
      <c r="T84" t="str">
        <f>IF(E84="","",IF(②選手情報入力!M92="","",②選手情報入力!M92))</f>
        <v/>
      </c>
      <c r="U84" s="37" t="str">
        <f>IF(E84="","",IF(②選手情報入力!L92="","",0))</f>
        <v/>
      </c>
      <c r="V84" t="str">
        <f>IF(E84="","",IF(②選手情報入力!L92="","",IF(I84=1,VLOOKUP(②選手情報入力!L92,種目情報!$A$4:$C$60,3,FALSE),VLOOKUP(②選手情報入力!L92,種目情報!$E$4:$G$60,3,FALSE))))</f>
        <v/>
      </c>
      <c r="W84" t="str">
        <f>IF(E84="","",IF(②選手情報入力!O92="","",IF(I84=1,VLOOKUP(②選手情報入力!O92,種目情報!$A$4:$B$60,2,FALSE),VLOOKUP(②選手情報入力!O92,種目情報!$E$4:$F$60,2,FALSE))))</f>
        <v/>
      </c>
      <c r="X84" t="str">
        <f>IF(E84="","",IF(②選手情報入力!P92="","",②選手情報入力!P92))</f>
        <v/>
      </c>
      <c r="Y84" s="37" t="str">
        <f>IF(E84="","",IF(②選手情報入力!O92="","",0))</f>
        <v/>
      </c>
      <c r="Z84" t="str">
        <f>IF(E84="","",IF(②選手情報入力!O92="","",IF(I84=1,VLOOKUP(②選手情報入力!O92,種目情報!$A$4:$C$60,3,FALSE),VLOOKUP(②選手情報入力!O92,種目情報!$E$4:$G$60,3,FALSE))))</f>
        <v/>
      </c>
      <c r="AA84" t="str">
        <f>IF(E84="","",IF(②選手情報入力!R92="","",IF(I84=1,種目情報!$J$4,種目情報!$J$6)))</f>
        <v/>
      </c>
      <c r="AB84" t="str">
        <f>IF(E84="","",IF(②選手情報入力!R92="","",IF(I84=1,IF(②選手情報入力!$Q$5="","",②選手情報入力!$Q$5),IF(②選手情報入力!$Q$6="","",②選手情報入力!$Q$6))))</f>
        <v/>
      </c>
      <c r="AC84" t="str">
        <f>IF(E84="","",IF(②選手情報入力!R92="","",0))</f>
        <v/>
      </c>
      <c r="AD84" t="str">
        <f>IF(E84="","",IF(②選手情報入力!R92="","",2))</f>
        <v/>
      </c>
      <c r="AE84" t="str">
        <f>IF(E84="","",IF(②選手情報入力!S92="","",IF(I84=1,種目情報!$J$5,種目情報!$J$7)))</f>
        <v/>
      </c>
      <c r="AF84" t="str">
        <f>IF(E84="","",IF(②選手情報入力!S92="","",IF(I84=1,IF(②選手情報入力!$R$5="","",②選手情報入力!$R$5),IF(②選手情報入力!$R$6="","",②選手情報入力!$R$6))))</f>
        <v/>
      </c>
      <c r="AG84" t="str">
        <f>IF(E84="","",IF(②選手情報入力!S92="","",0))</f>
        <v/>
      </c>
      <c r="AH84" t="str">
        <f>IF(E84="","",IF(②選手情報入力!S92="","",2))</f>
        <v/>
      </c>
    </row>
    <row r="85" spans="1:35">
      <c r="A85" t="str">
        <f>IF(E85="","",I85*1000000+①学校情報入力!$D$3*1000+②選手情報入力!A93)</f>
        <v/>
      </c>
      <c r="B85" t="str">
        <f>IF(E85="","",①学校情報入力!$D$3)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5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6"/>
        <v/>
      </c>
      <c r="M85" t="str">
        <f t="shared" si="4"/>
        <v/>
      </c>
      <c r="O85" t="str">
        <f>IF(E85="","",IF(②選手情報入力!I93="","",IF(I85=1,VLOOKUP(②選手情報入力!I93,種目情報!$A$4:$B$60,2,FALSE),VLOOKUP(②選手情報入力!I93,種目情報!$E$4:$F$60,2,FALSE))))</f>
        <v/>
      </c>
      <c r="P85" t="str">
        <f>IF(E85="","",IF(②選手情報入力!J93="","",②選手情報入力!J93))</f>
        <v/>
      </c>
      <c r="Q85" s="37" t="str">
        <f>IF(E85="","",IF(②選手情報入力!I93="","",0))</f>
        <v/>
      </c>
      <c r="R85" t="str">
        <f>IF(E85="","",IF(②選手情報入力!I93="","",IF(I85=1,VLOOKUP(②選手情報入力!I93,種目情報!$A$4:$C$60,3,FALSE),VLOOKUP(②選手情報入力!I93,種目情報!$E$4:$G$60,3,FALSE))))</f>
        <v/>
      </c>
      <c r="S85" t="str">
        <f>IF(E85="","",IF(②選手情報入力!L93="","",IF(I85=1,VLOOKUP(②選手情報入力!L93,種目情報!$A$4:$B$60,2,FALSE),VLOOKUP(②選手情報入力!L93,種目情報!$E$4:$F$60,2,FALSE))))</f>
        <v/>
      </c>
      <c r="T85" t="str">
        <f>IF(E85="","",IF(②選手情報入力!M93="","",②選手情報入力!M93))</f>
        <v/>
      </c>
      <c r="U85" s="37" t="str">
        <f>IF(E85="","",IF(②選手情報入力!L93="","",0))</f>
        <v/>
      </c>
      <c r="V85" t="str">
        <f>IF(E85="","",IF(②選手情報入力!L93="","",IF(I85=1,VLOOKUP(②選手情報入力!L93,種目情報!$A$4:$C$60,3,FALSE),VLOOKUP(②選手情報入力!L93,種目情報!$E$4:$G$60,3,FALSE))))</f>
        <v/>
      </c>
      <c r="W85" t="str">
        <f>IF(E85="","",IF(②選手情報入力!O93="","",IF(I85=1,VLOOKUP(②選手情報入力!O93,種目情報!$A$4:$B$60,2,FALSE),VLOOKUP(②選手情報入力!O93,種目情報!$E$4:$F$60,2,FALSE))))</f>
        <v/>
      </c>
      <c r="X85" t="str">
        <f>IF(E85="","",IF(②選手情報入力!P93="","",②選手情報入力!P93))</f>
        <v/>
      </c>
      <c r="Y85" s="37" t="str">
        <f>IF(E85="","",IF(②選手情報入力!O93="","",0))</f>
        <v/>
      </c>
      <c r="Z85" t="str">
        <f>IF(E85="","",IF(②選手情報入力!O93="","",IF(I85=1,VLOOKUP(②選手情報入力!O93,種目情報!$A$4:$C$60,3,FALSE),VLOOKUP(②選手情報入力!O93,種目情報!$E$4:$G$60,3,FALSE))))</f>
        <v/>
      </c>
      <c r="AA85" t="str">
        <f>IF(E85="","",IF(②選手情報入力!R93="","",IF(I85=1,種目情報!$J$4,種目情報!$J$6)))</f>
        <v/>
      </c>
      <c r="AB85" t="str">
        <f>IF(E85="","",IF(②選手情報入力!R93="","",IF(I85=1,IF(②選手情報入力!$Q$5="","",②選手情報入力!$Q$5),IF(②選手情報入力!$Q$6="","",②選手情報入力!$Q$6))))</f>
        <v/>
      </c>
      <c r="AC85" t="str">
        <f>IF(E85="","",IF(②選手情報入力!R93="","",0))</f>
        <v/>
      </c>
      <c r="AD85" t="str">
        <f>IF(E85="","",IF(②選手情報入力!R93="","",2))</f>
        <v/>
      </c>
      <c r="AE85" t="str">
        <f>IF(E85="","",IF(②選手情報入力!S93="","",IF(I85=1,種目情報!$J$5,種目情報!$J$7)))</f>
        <v/>
      </c>
      <c r="AF85" t="str">
        <f>IF(E85="","",IF(②選手情報入力!S93="","",IF(I85=1,IF(②選手情報入力!$R$5="","",②選手情報入力!$R$5),IF(②選手情報入力!$R$6="","",②選手情報入力!$R$6))))</f>
        <v/>
      </c>
      <c r="AG85" t="str">
        <f>IF(E85="","",IF(②選手情報入力!S93="","",0))</f>
        <v/>
      </c>
      <c r="AH85" t="str">
        <f>IF(E85="","",IF(②選手情報入力!S93="","",2))</f>
        <v/>
      </c>
    </row>
    <row r="86" spans="1:35">
      <c r="A86" t="str">
        <f>IF(E86="","",I86*1000000+①学校情報入力!$D$3*1000+②選手情報入力!A94)</f>
        <v/>
      </c>
      <c r="B86" t="str">
        <f>IF(E86="","",①学校情報入力!$D$3)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5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6"/>
        <v/>
      </c>
      <c r="M86" t="str">
        <f t="shared" si="4"/>
        <v/>
      </c>
      <c r="O86" t="str">
        <f>IF(E86="","",IF(②選手情報入力!I94="","",IF(I86=1,VLOOKUP(②選手情報入力!I94,種目情報!$A$4:$B$60,2,FALSE),VLOOKUP(②選手情報入力!I94,種目情報!$E$4:$F$60,2,FALSE))))</f>
        <v/>
      </c>
      <c r="P86" t="str">
        <f>IF(E86="","",IF(②選手情報入力!J94="","",②選手情報入力!J94))</f>
        <v/>
      </c>
      <c r="Q86" s="37" t="str">
        <f>IF(E86="","",IF(②選手情報入力!I94="","",0))</f>
        <v/>
      </c>
      <c r="R86" t="str">
        <f>IF(E86="","",IF(②選手情報入力!I94="","",IF(I86=1,VLOOKUP(②選手情報入力!I94,種目情報!$A$4:$C$60,3,FALSE),VLOOKUP(②選手情報入力!I94,種目情報!$E$4:$G$60,3,FALSE))))</f>
        <v/>
      </c>
      <c r="S86" t="str">
        <f>IF(E86="","",IF(②選手情報入力!L94="","",IF(I86=1,VLOOKUP(②選手情報入力!L94,種目情報!$A$4:$B$60,2,FALSE),VLOOKUP(②選手情報入力!L94,種目情報!$E$4:$F$60,2,FALSE))))</f>
        <v/>
      </c>
      <c r="T86" t="str">
        <f>IF(E86="","",IF(②選手情報入力!M94="","",②選手情報入力!M94))</f>
        <v/>
      </c>
      <c r="U86" s="37" t="str">
        <f>IF(E86="","",IF(②選手情報入力!L94="","",0))</f>
        <v/>
      </c>
      <c r="V86" t="str">
        <f>IF(E86="","",IF(②選手情報入力!L94="","",IF(I86=1,VLOOKUP(②選手情報入力!L94,種目情報!$A$4:$C$60,3,FALSE),VLOOKUP(②選手情報入力!L94,種目情報!$E$4:$G$60,3,FALSE))))</f>
        <v/>
      </c>
      <c r="W86" t="str">
        <f>IF(E86="","",IF(②選手情報入力!O94="","",IF(I86=1,VLOOKUP(②選手情報入力!O94,種目情報!$A$4:$B$60,2,FALSE),VLOOKUP(②選手情報入力!O94,種目情報!$E$4:$F$60,2,FALSE))))</f>
        <v/>
      </c>
      <c r="X86" t="str">
        <f>IF(E86="","",IF(②選手情報入力!P94="","",②選手情報入力!P94))</f>
        <v/>
      </c>
      <c r="Y86" s="37" t="str">
        <f>IF(E86="","",IF(②選手情報入力!O94="","",0))</f>
        <v/>
      </c>
      <c r="Z86" t="str">
        <f>IF(E86="","",IF(②選手情報入力!O94="","",IF(I86=1,VLOOKUP(②選手情報入力!O94,種目情報!$A$4:$C$60,3,FALSE),VLOOKUP(②選手情報入力!O94,種目情報!$E$4:$G$60,3,FALSE))))</f>
        <v/>
      </c>
      <c r="AA86" t="str">
        <f>IF(E86="","",IF(②選手情報入力!R94="","",IF(I86=1,種目情報!$J$4,種目情報!$J$6)))</f>
        <v/>
      </c>
      <c r="AB86" t="str">
        <f>IF(E86="","",IF(②選手情報入力!R94="","",IF(I86=1,IF(②選手情報入力!$Q$5="","",②選手情報入力!$Q$5),IF(②選手情報入力!$Q$6="","",②選手情報入力!$Q$6))))</f>
        <v/>
      </c>
      <c r="AC86" t="str">
        <f>IF(E86="","",IF(②選手情報入力!R94="","",0))</f>
        <v/>
      </c>
      <c r="AD86" t="str">
        <f>IF(E86="","",IF(②選手情報入力!R94="","",2))</f>
        <v/>
      </c>
      <c r="AE86" t="str">
        <f>IF(E86="","",IF(②選手情報入力!S94="","",IF(I86=1,種目情報!$J$5,種目情報!$J$7)))</f>
        <v/>
      </c>
      <c r="AF86" t="str">
        <f>IF(E86="","",IF(②選手情報入力!S94="","",IF(I86=1,IF(②選手情報入力!$R$5="","",②選手情報入力!$R$5),IF(②選手情報入力!$R$6="","",②選手情報入力!$R$6))))</f>
        <v/>
      </c>
      <c r="AG86" t="str">
        <f>IF(E86="","",IF(②選手情報入力!S94="","",0))</f>
        <v/>
      </c>
      <c r="AH86" t="str">
        <f>IF(E86="","",IF(②選手情報入力!S94="","",2))</f>
        <v/>
      </c>
    </row>
    <row r="87" spans="1:35">
      <c r="A87" t="str">
        <f>IF(E87="","",I87*1000000+①学校情報入力!$D$3*1000+②選手情報入力!A95)</f>
        <v/>
      </c>
      <c r="B87" t="str">
        <f>IF(E87="","",①学校情報入力!$D$3)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5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6"/>
        <v/>
      </c>
      <c r="M87" t="str">
        <f t="shared" si="4"/>
        <v/>
      </c>
      <c r="O87" t="str">
        <f>IF(E87="","",IF(②選手情報入力!I95="","",IF(I87=1,VLOOKUP(②選手情報入力!I95,種目情報!$A$4:$B$60,2,FALSE),VLOOKUP(②選手情報入力!I95,種目情報!$E$4:$F$60,2,FALSE))))</f>
        <v/>
      </c>
      <c r="P87" t="str">
        <f>IF(E87="","",IF(②選手情報入力!J95="","",②選手情報入力!J95))</f>
        <v/>
      </c>
      <c r="Q87" s="37" t="str">
        <f>IF(E87="","",IF(②選手情報入力!I95="","",0))</f>
        <v/>
      </c>
      <c r="R87" t="str">
        <f>IF(E87="","",IF(②選手情報入力!I95="","",IF(I87=1,VLOOKUP(②選手情報入力!I95,種目情報!$A$4:$C$60,3,FALSE),VLOOKUP(②選手情報入力!I95,種目情報!$E$4:$G$60,3,FALSE))))</f>
        <v/>
      </c>
      <c r="S87" t="str">
        <f>IF(E87="","",IF(②選手情報入力!L95="","",IF(I87=1,VLOOKUP(②選手情報入力!L95,種目情報!$A$4:$B$60,2,FALSE),VLOOKUP(②選手情報入力!L95,種目情報!$E$4:$F$60,2,FALSE))))</f>
        <v/>
      </c>
      <c r="T87" t="str">
        <f>IF(E87="","",IF(②選手情報入力!M95="","",②選手情報入力!M95))</f>
        <v/>
      </c>
      <c r="U87" s="37" t="str">
        <f>IF(E87="","",IF(②選手情報入力!L95="","",0))</f>
        <v/>
      </c>
      <c r="V87" t="str">
        <f>IF(E87="","",IF(②選手情報入力!L95="","",IF(I87=1,VLOOKUP(②選手情報入力!L95,種目情報!$A$4:$C$60,3,FALSE),VLOOKUP(②選手情報入力!L95,種目情報!$E$4:$G$60,3,FALSE))))</f>
        <v/>
      </c>
      <c r="W87" t="str">
        <f>IF(E87="","",IF(②選手情報入力!O95="","",IF(I87=1,VLOOKUP(②選手情報入力!O95,種目情報!$A$4:$B$60,2,FALSE),VLOOKUP(②選手情報入力!O95,種目情報!$E$4:$F$60,2,FALSE))))</f>
        <v/>
      </c>
      <c r="X87" t="str">
        <f>IF(E87="","",IF(②選手情報入力!P95="","",②選手情報入力!P95))</f>
        <v/>
      </c>
      <c r="Y87" s="37" t="str">
        <f>IF(E87="","",IF(②選手情報入力!O95="","",0))</f>
        <v/>
      </c>
      <c r="Z87" t="str">
        <f>IF(E87="","",IF(②選手情報入力!O95="","",IF(I87=1,VLOOKUP(②選手情報入力!O95,種目情報!$A$4:$C$60,3,FALSE),VLOOKUP(②選手情報入力!O95,種目情報!$E$4:$G$60,3,FALSE))))</f>
        <v/>
      </c>
      <c r="AA87" t="str">
        <f>IF(E87="","",IF(②選手情報入力!R95="","",IF(I87=1,種目情報!$J$4,種目情報!$J$6)))</f>
        <v/>
      </c>
      <c r="AB87" t="str">
        <f>IF(E87="","",IF(②選手情報入力!R95="","",IF(I87=1,IF(②選手情報入力!$Q$5="","",②選手情報入力!$Q$5),IF(②選手情報入力!$Q$6="","",②選手情報入力!$Q$6))))</f>
        <v/>
      </c>
      <c r="AC87" t="str">
        <f>IF(E87="","",IF(②選手情報入力!R95="","",0))</f>
        <v/>
      </c>
      <c r="AD87" t="str">
        <f>IF(E87="","",IF(②選手情報入力!R95="","",2))</f>
        <v/>
      </c>
      <c r="AE87" t="str">
        <f>IF(E87="","",IF(②選手情報入力!S95="","",IF(I87=1,種目情報!$J$5,種目情報!$J$7)))</f>
        <v/>
      </c>
      <c r="AF87" t="str">
        <f>IF(E87="","",IF(②選手情報入力!S95="","",IF(I87=1,IF(②選手情報入力!$R$5="","",②選手情報入力!$R$5),IF(②選手情報入力!$R$6="","",②選手情報入力!$R$6))))</f>
        <v/>
      </c>
      <c r="AG87" t="str">
        <f>IF(E87="","",IF(②選手情報入力!S95="","",0))</f>
        <v/>
      </c>
      <c r="AH87" t="str">
        <f>IF(E87="","",IF(②選手情報入力!S95="","",2))</f>
        <v/>
      </c>
    </row>
    <row r="88" spans="1:35">
      <c r="A88" t="str">
        <f>IF(E88="","",I88*1000000+①学校情報入力!$D$3*1000+②選手情報入力!A96)</f>
        <v/>
      </c>
      <c r="B88" t="str">
        <f>IF(E88="","",①学校情報入力!$D$3)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5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6"/>
        <v/>
      </c>
      <c r="M88" t="str">
        <f t="shared" si="4"/>
        <v/>
      </c>
      <c r="O88" t="str">
        <f>IF(E88="","",IF(②選手情報入力!I96="","",IF(I88=1,VLOOKUP(②選手情報入力!I96,種目情報!$A$4:$B$60,2,FALSE),VLOOKUP(②選手情報入力!I96,種目情報!$E$4:$F$60,2,FALSE))))</f>
        <v/>
      </c>
      <c r="P88" t="str">
        <f>IF(E88="","",IF(②選手情報入力!J96="","",②選手情報入力!J96))</f>
        <v/>
      </c>
      <c r="Q88" s="37" t="str">
        <f>IF(E88="","",IF(②選手情報入力!I96="","",0))</f>
        <v/>
      </c>
      <c r="R88" t="str">
        <f>IF(E88="","",IF(②選手情報入力!I96="","",IF(I88=1,VLOOKUP(②選手情報入力!I96,種目情報!$A$4:$C$60,3,FALSE),VLOOKUP(②選手情報入力!I96,種目情報!$E$4:$G$60,3,FALSE))))</f>
        <v/>
      </c>
      <c r="S88" t="str">
        <f>IF(E88="","",IF(②選手情報入力!L96="","",IF(I88=1,VLOOKUP(②選手情報入力!L96,種目情報!$A$4:$B$60,2,FALSE),VLOOKUP(②選手情報入力!L96,種目情報!$E$4:$F$60,2,FALSE))))</f>
        <v/>
      </c>
      <c r="T88" t="str">
        <f>IF(E88="","",IF(②選手情報入力!M96="","",②選手情報入力!M96))</f>
        <v/>
      </c>
      <c r="U88" s="37" t="str">
        <f>IF(E88="","",IF(②選手情報入力!L96="","",0))</f>
        <v/>
      </c>
      <c r="V88" t="str">
        <f>IF(E88="","",IF(②選手情報入力!L96="","",IF(I88=1,VLOOKUP(②選手情報入力!L96,種目情報!$A$4:$C$60,3,FALSE),VLOOKUP(②選手情報入力!L96,種目情報!$E$4:$G$60,3,FALSE))))</f>
        <v/>
      </c>
      <c r="W88" t="str">
        <f>IF(E88="","",IF(②選手情報入力!O96="","",IF(I88=1,VLOOKUP(②選手情報入力!O96,種目情報!$A$4:$B$60,2,FALSE),VLOOKUP(②選手情報入力!O96,種目情報!$E$4:$F$60,2,FALSE))))</f>
        <v/>
      </c>
      <c r="X88" t="str">
        <f>IF(E88="","",IF(②選手情報入力!P96="","",②選手情報入力!P96))</f>
        <v/>
      </c>
      <c r="Y88" s="37" t="str">
        <f>IF(E88="","",IF(②選手情報入力!O96="","",0))</f>
        <v/>
      </c>
      <c r="Z88" t="str">
        <f>IF(E88="","",IF(②選手情報入力!O96="","",IF(I88=1,VLOOKUP(②選手情報入力!O96,種目情報!$A$4:$C$60,3,FALSE),VLOOKUP(②選手情報入力!O96,種目情報!$E$4:$G$60,3,FALSE))))</f>
        <v/>
      </c>
      <c r="AA88" t="str">
        <f>IF(E88="","",IF(②選手情報入力!R96="","",IF(I88=1,種目情報!$J$4,種目情報!$J$6)))</f>
        <v/>
      </c>
      <c r="AB88" t="str">
        <f>IF(E88="","",IF(②選手情報入力!R96="","",IF(I88=1,IF(②選手情報入力!$Q$5="","",②選手情報入力!$Q$5),IF(②選手情報入力!$Q$6="","",②選手情報入力!$Q$6))))</f>
        <v/>
      </c>
      <c r="AC88" t="str">
        <f>IF(E88="","",IF(②選手情報入力!R96="","",0))</f>
        <v/>
      </c>
      <c r="AD88" t="str">
        <f>IF(E88="","",IF(②選手情報入力!R96="","",2))</f>
        <v/>
      </c>
      <c r="AE88" t="str">
        <f>IF(E88="","",IF(②選手情報入力!S96="","",IF(I88=1,種目情報!$J$5,種目情報!$J$7)))</f>
        <v/>
      </c>
      <c r="AF88" t="str">
        <f>IF(E88="","",IF(②選手情報入力!S96="","",IF(I88=1,IF(②選手情報入力!$R$5="","",②選手情報入力!$R$5),IF(②選手情報入力!$R$6="","",②選手情報入力!$R$6))))</f>
        <v/>
      </c>
      <c r="AG88" t="str">
        <f>IF(E88="","",IF(②選手情報入力!S96="","",0))</f>
        <v/>
      </c>
      <c r="AH88" t="str">
        <f>IF(E88="","",IF(②選手情報入力!S96="","",2))</f>
        <v/>
      </c>
    </row>
    <row r="89" spans="1:35">
      <c r="A89" t="str">
        <f>IF(E89="","",I89*1000000+①学校情報入力!$D$3*1000+②選手情報入力!A97)</f>
        <v/>
      </c>
      <c r="B89" t="str">
        <f>IF(E89="","",①学校情報入力!$D$3)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5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6"/>
        <v/>
      </c>
      <c r="M89" t="str">
        <f t="shared" si="4"/>
        <v/>
      </c>
      <c r="O89" t="str">
        <f>IF(E89="","",IF(②選手情報入力!I97="","",IF(I89=1,VLOOKUP(②選手情報入力!I97,種目情報!$A$4:$B$60,2,FALSE),VLOOKUP(②選手情報入力!I97,種目情報!$E$4:$F$60,2,FALSE))))</f>
        <v/>
      </c>
      <c r="P89" t="str">
        <f>IF(E89="","",IF(②選手情報入力!J97="","",②選手情報入力!J97))</f>
        <v/>
      </c>
      <c r="Q89" s="37" t="str">
        <f>IF(E89="","",IF(②選手情報入力!I97="","",0))</f>
        <v/>
      </c>
      <c r="R89" t="str">
        <f>IF(E89="","",IF(②選手情報入力!I97="","",IF(I89=1,VLOOKUP(②選手情報入力!I97,種目情報!$A$4:$C$60,3,FALSE),VLOOKUP(②選手情報入力!I97,種目情報!$E$4:$G$60,3,FALSE))))</f>
        <v/>
      </c>
      <c r="S89" t="str">
        <f>IF(E89="","",IF(②選手情報入力!L97="","",IF(I89=1,VLOOKUP(②選手情報入力!L97,種目情報!$A$4:$B$60,2,FALSE),VLOOKUP(②選手情報入力!L97,種目情報!$E$4:$F$60,2,FALSE))))</f>
        <v/>
      </c>
      <c r="T89" t="str">
        <f>IF(E89="","",IF(②選手情報入力!M97="","",②選手情報入力!M97))</f>
        <v/>
      </c>
      <c r="U89" s="37" t="str">
        <f>IF(E89="","",IF(②選手情報入力!L97="","",0))</f>
        <v/>
      </c>
      <c r="V89" t="str">
        <f>IF(E89="","",IF(②選手情報入力!L97="","",IF(I89=1,VLOOKUP(②選手情報入力!L97,種目情報!$A$4:$C$60,3,FALSE),VLOOKUP(②選手情報入力!L97,種目情報!$E$4:$G$60,3,FALSE))))</f>
        <v/>
      </c>
      <c r="W89" t="str">
        <f>IF(E89="","",IF(②選手情報入力!O97="","",IF(I89=1,VLOOKUP(②選手情報入力!O97,種目情報!$A$4:$B$60,2,FALSE),VLOOKUP(②選手情報入力!O97,種目情報!$E$4:$F$60,2,FALSE))))</f>
        <v/>
      </c>
      <c r="X89" t="str">
        <f>IF(E89="","",IF(②選手情報入力!P97="","",②選手情報入力!P97))</f>
        <v/>
      </c>
      <c r="Y89" s="37" t="str">
        <f>IF(E89="","",IF(②選手情報入力!O97="","",0))</f>
        <v/>
      </c>
      <c r="Z89" t="str">
        <f>IF(E89="","",IF(②選手情報入力!O97="","",IF(I89=1,VLOOKUP(②選手情報入力!O97,種目情報!$A$4:$C$60,3,FALSE),VLOOKUP(②選手情報入力!O97,種目情報!$E$4:$G$60,3,FALSE))))</f>
        <v/>
      </c>
      <c r="AA89" t="str">
        <f>IF(E89="","",IF(②選手情報入力!R97="","",IF(I89=1,種目情報!$J$4,種目情報!$J$6)))</f>
        <v/>
      </c>
      <c r="AB89" t="str">
        <f>IF(E89="","",IF(②選手情報入力!R97="","",IF(I89=1,IF(②選手情報入力!$Q$5="","",②選手情報入力!$Q$5),IF(②選手情報入力!$Q$6="","",②選手情報入力!$Q$6))))</f>
        <v/>
      </c>
      <c r="AC89" t="str">
        <f>IF(E89="","",IF(②選手情報入力!R97="","",0))</f>
        <v/>
      </c>
      <c r="AD89" t="str">
        <f>IF(E89="","",IF(②選手情報入力!R97="","",2))</f>
        <v/>
      </c>
      <c r="AE89" t="str">
        <f>IF(E89="","",IF(②選手情報入力!S97="","",IF(I89=1,種目情報!$J$5,種目情報!$J$7)))</f>
        <v/>
      </c>
      <c r="AF89" t="str">
        <f>IF(E89="","",IF(②選手情報入力!S97="","",IF(I89=1,IF(②選手情報入力!$R$5="","",②選手情報入力!$R$5),IF(②選手情報入力!$R$6="","",②選手情報入力!$R$6))))</f>
        <v/>
      </c>
      <c r="AG89" t="str">
        <f>IF(E89="","",IF(②選手情報入力!S97="","",0))</f>
        <v/>
      </c>
      <c r="AH89" t="str">
        <f>IF(E89="","",IF(②選手情報入力!S97="","",2))</f>
        <v/>
      </c>
    </row>
    <row r="90" spans="1:35">
      <c r="A90" t="str">
        <f>IF(E90="","",I90*1000000+①学校情報入力!$D$3*1000+②選手情報入力!A98)</f>
        <v/>
      </c>
      <c r="B90" t="str">
        <f>IF(E90="","",①学校情報入力!$D$3)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5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6"/>
        <v/>
      </c>
      <c r="M90" t="str">
        <f t="shared" si="4"/>
        <v/>
      </c>
      <c r="O90" t="str">
        <f>IF(E90="","",IF(②選手情報入力!I98="","",IF(I90=1,VLOOKUP(②選手情報入力!I98,種目情報!$A$4:$B$60,2,FALSE),VLOOKUP(②選手情報入力!I98,種目情報!$E$4:$F$60,2,FALSE))))</f>
        <v/>
      </c>
      <c r="P90" t="str">
        <f>IF(E90="","",IF(②選手情報入力!J98="","",②選手情報入力!J98))</f>
        <v/>
      </c>
      <c r="Q90" s="37" t="str">
        <f>IF(E90="","",IF(②選手情報入力!I98="","",0))</f>
        <v/>
      </c>
      <c r="R90" t="str">
        <f>IF(E90="","",IF(②選手情報入力!I98="","",IF(I90=1,VLOOKUP(②選手情報入力!I98,種目情報!$A$4:$C$60,3,FALSE),VLOOKUP(②選手情報入力!I98,種目情報!$E$4:$G$60,3,FALSE))))</f>
        <v/>
      </c>
      <c r="S90" t="str">
        <f>IF(E90="","",IF(②選手情報入力!L98="","",IF(I90=1,VLOOKUP(②選手情報入力!L98,種目情報!$A$4:$B$60,2,FALSE),VLOOKUP(②選手情報入力!L98,種目情報!$E$4:$F$60,2,FALSE))))</f>
        <v/>
      </c>
      <c r="T90" t="str">
        <f>IF(E90="","",IF(②選手情報入力!M98="","",②選手情報入力!M98))</f>
        <v/>
      </c>
      <c r="U90" s="37" t="str">
        <f>IF(E90="","",IF(②選手情報入力!L98="","",0))</f>
        <v/>
      </c>
      <c r="V90" t="str">
        <f>IF(E90="","",IF(②選手情報入力!L98="","",IF(I90=1,VLOOKUP(②選手情報入力!L98,種目情報!$A$4:$C$60,3,FALSE),VLOOKUP(②選手情報入力!L98,種目情報!$E$4:$G$60,3,FALSE))))</f>
        <v/>
      </c>
      <c r="W90" t="str">
        <f>IF(E90="","",IF(②選手情報入力!O98="","",IF(I90=1,VLOOKUP(②選手情報入力!O98,種目情報!$A$4:$B$60,2,FALSE),VLOOKUP(②選手情報入力!O98,種目情報!$E$4:$F$60,2,FALSE))))</f>
        <v/>
      </c>
      <c r="X90" t="str">
        <f>IF(E90="","",IF(②選手情報入力!P98="","",②選手情報入力!P98))</f>
        <v/>
      </c>
      <c r="Y90" s="37" t="str">
        <f>IF(E90="","",IF(②選手情報入力!O98="","",0))</f>
        <v/>
      </c>
      <c r="Z90" t="str">
        <f>IF(E90="","",IF(②選手情報入力!O98="","",IF(I90=1,VLOOKUP(②選手情報入力!O98,種目情報!$A$4:$C$60,3,FALSE),VLOOKUP(②選手情報入力!O98,種目情報!$E$4:$G$60,3,FALSE))))</f>
        <v/>
      </c>
      <c r="AA90" t="str">
        <f>IF(E90="","",IF(②選手情報入力!R98="","",IF(I90=1,種目情報!$J$4,種目情報!$J$6)))</f>
        <v/>
      </c>
      <c r="AB90" t="str">
        <f>IF(E90="","",IF(②選手情報入力!R98="","",IF(I90=1,IF(②選手情報入力!$Q$5="","",②選手情報入力!$Q$5),IF(②選手情報入力!$Q$6="","",②選手情報入力!$Q$6))))</f>
        <v/>
      </c>
      <c r="AC90" t="str">
        <f>IF(E90="","",IF(②選手情報入力!R98="","",0))</f>
        <v/>
      </c>
      <c r="AD90" t="str">
        <f>IF(E90="","",IF(②選手情報入力!R98="","",2))</f>
        <v/>
      </c>
      <c r="AE90" t="str">
        <f>IF(E90="","",IF(②選手情報入力!S98="","",IF(I90=1,種目情報!$J$5,種目情報!$J$7)))</f>
        <v/>
      </c>
      <c r="AF90" t="str">
        <f>IF(E90="","",IF(②選手情報入力!S98="","",IF(I90=1,IF(②選手情報入力!$R$5="","",②選手情報入力!$R$5),IF(②選手情報入力!$R$6="","",②選手情報入力!$R$6))))</f>
        <v/>
      </c>
      <c r="AG90" t="str">
        <f>IF(E90="","",IF(②選手情報入力!S98="","",0))</f>
        <v/>
      </c>
      <c r="AH90" t="str">
        <f>IF(E90="","",IF(②選手情報入力!S98="","",2))</f>
        <v/>
      </c>
    </row>
    <row r="91" spans="1:35">
      <c r="A91" t="str">
        <f>IF(E91="","",I91*1000000+①学校情報入力!$D$3*1000+②選手情報入力!A99)</f>
        <v/>
      </c>
      <c r="B91" t="str">
        <f>IF(E91="","",①学校情報入力!$D$3)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5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6"/>
        <v/>
      </c>
      <c r="M91" t="str">
        <f t="shared" si="4"/>
        <v/>
      </c>
      <c r="O91" t="str">
        <f>IF(E91="","",IF(②選手情報入力!I99="","",IF(I91=1,VLOOKUP(②選手情報入力!I99,種目情報!$A$4:$B$60,2,FALSE),VLOOKUP(②選手情報入力!I99,種目情報!$E$4:$F$60,2,FALSE))))</f>
        <v/>
      </c>
      <c r="P91" t="str">
        <f>IF(E91="","",IF(②選手情報入力!J99="","",②選手情報入力!J99))</f>
        <v/>
      </c>
      <c r="Q91" s="37" t="str">
        <f>IF(E91="","",IF(②選手情報入力!I99="","",0))</f>
        <v/>
      </c>
      <c r="R91" t="str">
        <f>IF(E91="","",IF(②選手情報入力!I99="","",IF(I91=1,VLOOKUP(②選手情報入力!I99,種目情報!$A$4:$C$60,3,FALSE),VLOOKUP(②選手情報入力!I99,種目情報!$E$4:$G$60,3,FALSE))))</f>
        <v/>
      </c>
      <c r="S91" t="str">
        <f>IF(E91="","",IF(②選手情報入力!L99="","",IF(I91=1,VLOOKUP(②選手情報入力!L99,種目情報!$A$4:$B$60,2,FALSE),VLOOKUP(②選手情報入力!L99,種目情報!$E$4:$F$60,2,FALSE))))</f>
        <v/>
      </c>
      <c r="T91" t="str">
        <f>IF(E91="","",IF(②選手情報入力!M99="","",②選手情報入力!M99))</f>
        <v/>
      </c>
      <c r="U91" s="37" t="str">
        <f>IF(E91="","",IF(②選手情報入力!L99="","",0))</f>
        <v/>
      </c>
      <c r="V91" t="str">
        <f>IF(E91="","",IF(②選手情報入力!L99="","",IF(I91=1,VLOOKUP(②選手情報入力!L99,種目情報!$A$4:$C$60,3,FALSE),VLOOKUP(②選手情報入力!L99,種目情報!$E$4:$G$60,3,FALSE))))</f>
        <v/>
      </c>
      <c r="W91" t="str">
        <f>IF(E91="","",IF(②選手情報入力!O99="","",IF(I91=1,VLOOKUP(②選手情報入力!O99,種目情報!$A$4:$B$60,2,FALSE),VLOOKUP(②選手情報入力!O99,種目情報!$E$4:$F$60,2,FALSE))))</f>
        <v/>
      </c>
      <c r="X91" t="str">
        <f>IF(E91="","",IF(②選手情報入力!P99="","",②選手情報入力!P99))</f>
        <v/>
      </c>
      <c r="Y91" s="37" t="str">
        <f>IF(E91="","",IF(②選手情報入力!O99="","",0))</f>
        <v/>
      </c>
      <c r="Z91" t="str">
        <f>IF(E91="","",IF(②選手情報入力!O99="","",IF(I91=1,VLOOKUP(②選手情報入力!O99,種目情報!$A$4:$C$60,3,FALSE),VLOOKUP(②選手情報入力!O99,種目情報!$E$4:$G$60,3,FALSE))))</f>
        <v/>
      </c>
      <c r="AA91" t="str">
        <f>IF(E91="","",IF(②選手情報入力!R99="","",IF(I91=1,種目情報!$J$4,種目情報!$J$6)))</f>
        <v/>
      </c>
      <c r="AB91" t="str">
        <f>IF(E91="","",IF(②選手情報入力!R99="","",IF(I91=1,IF(②選手情報入力!$Q$5="","",②選手情報入力!$Q$5),IF(②選手情報入力!$Q$6="","",②選手情報入力!$Q$6))))</f>
        <v/>
      </c>
      <c r="AC91" t="str">
        <f>IF(E91="","",IF(②選手情報入力!R99="","",0))</f>
        <v/>
      </c>
      <c r="AD91" t="str">
        <f>IF(E91="","",IF(②選手情報入力!R99="","",2))</f>
        <v/>
      </c>
      <c r="AE91" t="str">
        <f>IF(E91="","",IF(②選手情報入力!S99="","",IF(I91=1,種目情報!$J$5,種目情報!$J$7)))</f>
        <v/>
      </c>
      <c r="AF91" t="str">
        <f>IF(E91="","",IF(②選手情報入力!S99="","",IF(I91=1,IF(②選手情報入力!$R$5="","",②選手情報入力!$R$5),IF(②選手情報入力!$R$6="","",②選手情報入力!$R$6))))</f>
        <v/>
      </c>
      <c r="AG91" t="str">
        <f>IF(E91="","",IF(②選手情報入力!S99="","",0))</f>
        <v/>
      </c>
      <c r="AH91" t="str">
        <f>IF(E91="","",IF(②選手情報入力!S99="","",2))</f>
        <v/>
      </c>
    </row>
    <row r="92" spans="1:3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5"/>
  <sheetViews>
    <sheetView workbookViewId="0">
      <pane ySplit="1" topLeftCell="A2" activePane="bottomLeft" state="frozen"/>
      <selection activeCell="O80" sqref="O80"/>
      <selection pane="bottomLeft" activeCell="A21" sqref="A21"/>
    </sheetView>
  </sheetViews>
  <sheetFormatPr defaultRowHeight="13.5"/>
  <sheetData>
    <row r="1" spans="1:13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4</v>
      </c>
      <c r="I1" t="s">
        <v>9</v>
      </c>
      <c r="J1" t="s">
        <v>59</v>
      </c>
      <c r="K1" t="s">
        <v>60</v>
      </c>
      <c r="L1" t="s">
        <v>61</v>
      </c>
      <c r="M1" t="s">
        <v>62</v>
      </c>
    </row>
    <row r="2" spans="1:13">
      <c r="A2" t="str">
        <f>IF(③リレー情報確認!C8="","",410000+①学校情報入力!$D$3*10)</f>
        <v/>
      </c>
      <c r="B2" t="str">
        <f>IF(A2="","",①学校情報入力!$D$3)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>IF(A2="","",0)</f>
        <v/>
      </c>
      <c r="M2" t="str">
        <f>IF(A2="","",種目情報!$K$4)</f>
        <v/>
      </c>
    </row>
    <row r="3" spans="1:13">
      <c r="A3" t="str">
        <f>IF(③リレー情報確認!C9="","",410000+①学校情報入力!$D$3*10)</f>
        <v/>
      </c>
      <c r="B3" t="str">
        <f>IF(A3="","",①学校情報入力!$D$3)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 t="shared" ref="L3:L7" si="0">IF(A3="","",0)</f>
        <v/>
      </c>
      <c r="M3" t="str">
        <f>IF(A3="","",種目情報!$K$4)</f>
        <v/>
      </c>
    </row>
    <row r="4" spans="1:13">
      <c r="A4" t="str">
        <f>IF(③リレー情報確認!C10="","",410000+①学校情報入力!$D$3*10)</f>
        <v/>
      </c>
      <c r="B4" t="str">
        <f>IF(A4="","",①学校情報入力!$D$3)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 t="shared" si="0"/>
        <v/>
      </c>
      <c r="M4" t="str">
        <f>IF(A4="","",種目情報!$K$4)</f>
        <v/>
      </c>
    </row>
    <row r="5" spans="1:13">
      <c r="A5" t="str">
        <f>IF(③リレー情報確認!C11="","",410000+①学校情報入力!$D$3*10)</f>
        <v/>
      </c>
      <c r="B5" t="str">
        <f>IF(A5="","",①学校情報入力!$D$3)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 t="shared" si="0"/>
        <v/>
      </c>
      <c r="M5" t="str">
        <f>IF(A5="","",種目情報!$K$4)</f>
        <v/>
      </c>
    </row>
    <row r="6" spans="1:13">
      <c r="A6" t="str">
        <f>IF(③リレー情報確認!C12="","",410000+①学校情報入力!$D$3*10)</f>
        <v/>
      </c>
      <c r="B6" t="str">
        <f>IF(A6="","",①学校情報入力!$D$3)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 t="shared" si="0"/>
        <v/>
      </c>
      <c r="M6" t="str">
        <f>IF(A6="","",種目情報!$K$4)</f>
        <v/>
      </c>
    </row>
    <row r="7" spans="1:13">
      <c r="A7" t="str">
        <f>IF(③リレー情報確認!C13="","",410000+①学校情報入力!$D$3*10)</f>
        <v/>
      </c>
      <c r="B7" t="str">
        <f>IF(A7="","",①学校情報入力!$D$3)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 t="shared" si="0"/>
        <v/>
      </c>
      <c r="M7" t="str">
        <f>IF(A7="","",種目情報!$K$4)</f>
        <v/>
      </c>
    </row>
    <row r="8" spans="1:13">
      <c r="A8" s="14" t="str">
        <f>IF(③リレー情報確認!I8="","",1610000+①学校情報入力!$D$3*10)</f>
        <v/>
      </c>
      <c r="B8" s="14" t="str">
        <f>IF(A8="","",①学校情報入力!$D$3)</f>
        <v/>
      </c>
      <c r="C8" s="14" t="str">
        <f>IF(A8="","",③リレー情報確認!$J$1)</f>
        <v/>
      </c>
      <c r="D8" s="14" t="str">
        <f>IF(A8="","",③リレー情報確認!$P$1)</f>
        <v/>
      </c>
      <c r="E8" s="14"/>
      <c r="F8" s="14"/>
      <c r="G8" s="14">
        <v>1</v>
      </c>
      <c r="H8" s="14" t="str">
        <f>IF(A8="","",③リレー情報確認!K8)</f>
        <v/>
      </c>
      <c r="I8" s="14" t="str">
        <f>IF(A8="","",③リレー情報確認!J8)</f>
        <v/>
      </c>
      <c r="J8" s="14" t="str">
        <f>IF(A8="","",種目情報!$J$5)</f>
        <v/>
      </c>
      <c r="K8" s="14" t="str">
        <f>IF(A8="","",③リレー情報確認!$L$8)</f>
        <v/>
      </c>
      <c r="L8" s="14" t="str">
        <f>IF(A8="","",0)</f>
        <v/>
      </c>
      <c r="M8" s="14" t="str">
        <f>IF(A8="","",種目情報!$K$5)</f>
        <v/>
      </c>
    </row>
    <row r="9" spans="1:13">
      <c r="A9" s="14" t="str">
        <f>IF(③リレー情報確認!I9="","",1610000+①学校情報入力!$D$3*10)</f>
        <v/>
      </c>
      <c r="B9" s="14" t="str">
        <f>IF(A9="","",①学校情報入力!$D$3)</f>
        <v/>
      </c>
      <c r="C9" s="14" t="str">
        <f>IF(A9="","",③リレー情報確認!$J$1)</f>
        <v/>
      </c>
      <c r="D9" s="14" t="str">
        <f>IF(A9="","",③リレー情報確認!$P$1)</f>
        <v/>
      </c>
      <c r="E9" s="14"/>
      <c r="F9" s="14"/>
      <c r="G9" s="14">
        <v>2</v>
      </c>
      <c r="H9" s="14" t="str">
        <f>IF(A9="","",③リレー情報確認!K9)</f>
        <v/>
      </c>
      <c r="I9" s="14" t="str">
        <f>IF(A9="","",③リレー情報確認!J9)</f>
        <v/>
      </c>
      <c r="J9" s="14" t="str">
        <f>IF(A9="","",種目情報!$J$5)</f>
        <v/>
      </c>
      <c r="K9" s="14" t="str">
        <f>IF(A9="","",③リレー情報確認!$L$8)</f>
        <v/>
      </c>
      <c r="L9" s="14" t="str">
        <f t="shared" ref="L9:L13" si="1">IF(A9="","",0)</f>
        <v/>
      </c>
      <c r="M9" s="14" t="str">
        <f>IF(A9="","",種目情報!$K$5)</f>
        <v/>
      </c>
    </row>
    <row r="10" spans="1:13">
      <c r="A10" s="14" t="str">
        <f>IF(③リレー情報確認!I10="","",1610000+①学校情報入力!$D$3*10)</f>
        <v/>
      </c>
      <c r="B10" s="14" t="str">
        <f>IF(A10="","",①学校情報入力!$D$3)</f>
        <v/>
      </c>
      <c r="C10" s="14" t="str">
        <f>IF(A10="","",③リレー情報確認!$J$1)</f>
        <v/>
      </c>
      <c r="D10" s="14" t="str">
        <f>IF(A10="","",③リレー情報確認!$P$1)</f>
        <v/>
      </c>
      <c r="E10" s="14"/>
      <c r="F10" s="14"/>
      <c r="G10" s="14">
        <v>3</v>
      </c>
      <c r="H10" s="14" t="str">
        <f>IF(A10="","",③リレー情報確認!K10)</f>
        <v/>
      </c>
      <c r="I10" s="14" t="str">
        <f>IF(A10="","",③リレー情報確認!J10)</f>
        <v/>
      </c>
      <c r="J10" s="14" t="str">
        <f>IF(A10="","",種目情報!$J$5)</f>
        <v/>
      </c>
      <c r="K10" s="14" t="str">
        <f>IF(A10="","",③リレー情報確認!$L$8)</f>
        <v/>
      </c>
      <c r="L10" s="14" t="str">
        <f t="shared" si="1"/>
        <v/>
      </c>
      <c r="M10" s="14" t="str">
        <f>IF(A10="","",種目情報!$K$5)</f>
        <v/>
      </c>
    </row>
    <row r="11" spans="1:13">
      <c r="A11" s="14" t="str">
        <f>IF(③リレー情報確認!I11="","",1610000+①学校情報入力!$D$3*10)</f>
        <v/>
      </c>
      <c r="B11" s="14" t="str">
        <f>IF(A11="","",①学校情報入力!$D$3)</f>
        <v/>
      </c>
      <c r="C11" s="14" t="str">
        <f>IF(A11="","",③リレー情報確認!$J$1)</f>
        <v/>
      </c>
      <c r="D11" s="14" t="str">
        <f>IF(A11="","",③リレー情報確認!$P$1)</f>
        <v/>
      </c>
      <c r="E11" s="14"/>
      <c r="F11" s="14"/>
      <c r="G11" s="14">
        <v>4</v>
      </c>
      <c r="H11" s="14" t="str">
        <f>IF(A11="","",③リレー情報確認!K11)</f>
        <v/>
      </c>
      <c r="I11" s="14" t="str">
        <f>IF(A11="","",③リレー情報確認!J11)</f>
        <v/>
      </c>
      <c r="J11" s="14" t="str">
        <f>IF(A11="","",種目情報!$J$5)</f>
        <v/>
      </c>
      <c r="K11" s="14" t="str">
        <f>IF(A11="","",③リレー情報確認!$L$8)</f>
        <v/>
      </c>
      <c r="L11" s="14" t="str">
        <f t="shared" si="1"/>
        <v/>
      </c>
      <c r="M11" s="14" t="str">
        <f>IF(A11="","",種目情報!$K$5)</f>
        <v/>
      </c>
    </row>
    <row r="12" spans="1:13">
      <c r="A12" s="14" t="str">
        <f>IF(③リレー情報確認!I12="","",1610000+①学校情報入力!$D$3*10)</f>
        <v/>
      </c>
      <c r="B12" s="14" t="str">
        <f>IF(A12="","",①学校情報入力!$D$3)</f>
        <v/>
      </c>
      <c r="C12" s="14" t="str">
        <f>IF(A12="","",③リレー情報確認!$J$1)</f>
        <v/>
      </c>
      <c r="D12" s="14" t="str">
        <f>IF(A12="","",③リレー情報確認!$P$1)</f>
        <v/>
      </c>
      <c r="E12" s="14"/>
      <c r="F12" s="14"/>
      <c r="G12" s="14">
        <v>5</v>
      </c>
      <c r="H12" s="14" t="str">
        <f>IF(A12="","",③リレー情報確認!K12)</f>
        <v/>
      </c>
      <c r="I12" s="14" t="str">
        <f>IF(A12="","",③リレー情報確認!J12)</f>
        <v/>
      </c>
      <c r="J12" s="14" t="str">
        <f>IF(A12="","",種目情報!$J$5)</f>
        <v/>
      </c>
      <c r="K12" s="14" t="str">
        <f>IF(A12="","",③リレー情報確認!$L$8)</f>
        <v/>
      </c>
      <c r="L12" s="14" t="str">
        <f t="shared" si="1"/>
        <v/>
      </c>
      <c r="M12" s="14" t="str">
        <f>IF(A12="","",種目情報!$K$5)</f>
        <v/>
      </c>
    </row>
    <row r="13" spans="1:13">
      <c r="A13" s="14" t="str">
        <f>IF(③リレー情報確認!I13="","",1610000+①学校情報入力!$D$3*10)</f>
        <v/>
      </c>
      <c r="B13" s="14" t="str">
        <f>IF(A13="","",①学校情報入力!$D$3)</f>
        <v/>
      </c>
      <c r="C13" s="14" t="str">
        <f>IF(A13="","",③リレー情報確認!$J$1)</f>
        <v/>
      </c>
      <c r="D13" s="14" t="str">
        <f>IF(A13="","",③リレー情報確認!$P$1)</f>
        <v/>
      </c>
      <c r="E13" s="14"/>
      <c r="F13" s="14"/>
      <c r="G13" s="14">
        <v>6</v>
      </c>
      <c r="H13" s="14" t="str">
        <f>IF(A13="","",③リレー情報確認!K13)</f>
        <v/>
      </c>
      <c r="I13" s="14" t="str">
        <f>IF(A13="","",③リレー情報確認!J13)</f>
        <v/>
      </c>
      <c r="J13" s="14" t="str">
        <f>IF(A13="","",種目情報!$J$5)</f>
        <v/>
      </c>
      <c r="K13" s="14" t="str">
        <f>IF(A13="","",③リレー情報確認!$L$8)</f>
        <v/>
      </c>
      <c r="L13" s="14" t="str">
        <f t="shared" si="1"/>
        <v/>
      </c>
      <c r="M13" s="14" t="str">
        <f>IF(A13="","",種目情報!$K$5)</f>
        <v/>
      </c>
    </row>
    <row r="14" spans="1:13">
      <c r="A14" t="str">
        <f>IF(③リレー情報確認!O8="","",420000+①学校情報入力!$D$3*10)</f>
        <v/>
      </c>
      <c r="B14" t="str">
        <f>IF(A14="","",①学校情報入力!$D$3)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>IF(A14="","",0)</f>
        <v/>
      </c>
      <c r="M14" t="str">
        <f>IF(A14="","",種目情報!$K$6)</f>
        <v/>
      </c>
    </row>
    <row r="15" spans="1:13">
      <c r="A15" t="str">
        <f>IF(③リレー情報確認!O9="","",420000+①学校情報入力!$D$3*10)</f>
        <v/>
      </c>
      <c r="B15" t="str">
        <f>IF(A15="","",①学校情報入力!$D$3)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ref="L15:L19" si="2">IF(A15="","",0)</f>
        <v/>
      </c>
      <c r="M15" t="str">
        <f>IF(A15="","",種目情報!$K$6)</f>
        <v/>
      </c>
    </row>
    <row r="16" spans="1:13">
      <c r="A16" t="str">
        <f>IF(③リレー情報確認!O10="","",420000+①学校情報入力!$D$3*10)</f>
        <v/>
      </c>
      <c r="B16" t="str">
        <f>IF(A16="","",①学校情報入力!$D$3)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2"/>
        <v/>
      </c>
      <c r="M16" t="str">
        <f>IF(A16="","",種目情報!$K$6)</f>
        <v/>
      </c>
    </row>
    <row r="17" spans="1:13">
      <c r="A17" t="str">
        <f>IF(③リレー情報確認!O11="","",420000+①学校情報入力!$D$3*10)</f>
        <v/>
      </c>
      <c r="B17" t="str">
        <f>IF(A17="","",①学校情報入力!$D$3)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2"/>
        <v/>
      </c>
      <c r="M17" t="str">
        <f>IF(A17="","",種目情報!$K$6)</f>
        <v/>
      </c>
    </row>
    <row r="18" spans="1:13">
      <c r="A18" t="str">
        <f>IF(③リレー情報確認!O12="","",420000+①学校情報入力!$D$3*10)</f>
        <v/>
      </c>
      <c r="B18" t="str">
        <f>IF(A18="","",①学校情報入力!$D$3)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2"/>
        <v/>
      </c>
      <c r="M18" t="str">
        <f>IF(A18="","",種目情報!$K$6)</f>
        <v/>
      </c>
    </row>
    <row r="19" spans="1:13">
      <c r="A19" t="str">
        <f>IF(③リレー情報確認!O13="","",420000+①学校情報入力!$D$3*10)</f>
        <v/>
      </c>
      <c r="B19" t="str">
        <f>IF(A19="","",①学校情報入力!$D$3)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2"/>
        <v/>
      </c>
      <c r="M19" t="str">
        <f>IF(A19="","",種目情報!$K$6)</f>
        <v/>
      </c>
    </row>
    <row r="20" spans="1:13">
      <c r="A20" s="13" t="str">
        <f>IF(③リレー情報確認!U8="","",1620000+①学校情報入力!$D$3*10)</f>
        <v/>
      </c>
      <c r="B20" s="13" t="str">
        <f>IF(A20="","",①学校情報入力!$D$3)</f>
        <v/>
      </c>
      <c r="C20" s="13" t="str">
        <f>IF(A20="","",③リレー情報確認!$J$1)</f>
        <v/>
      </c>
      <c r="D20" s="13" t="str">
        <f>IF(A20="","",③リレー情報確認!$P$1)</f>
        <v/>
      </c>
      <c r="E20" s="13"/>
      <c r="F20" s="13"/>
      <c r="G20" s="13">
        <v>1</v>
      </c>
      <c r="H20" s="13" t="str">
        <f>IF(A20="","",③リレー情報確認!W8)</f>
        <v/>
      </c>
      <c r="I20" s="13" t="str">
        <f>IF(A20="","",③リレー情報確認!V8)</f>
        <v/>
      </c>
      <c r="J20" s="13" t="str">
        <f>IF(A20="","",種目情報!$J$7)</f>
        <v/>
      </c>
      <c r="K20" s="13" t="str">
        <f>IF(A20="","",③リレー情報確認!$X$8)</f>
        <v/>
      </c>
      <c r="L20" s="13" t="str">
        <f t="shared" ref="L20" si="3">IF(A20="","",0)</f>
        <v/>
      </c>
      <c r="M20" s="13" t="str">
        <f>IF(A20="","",種目情報!$K$7)</f>
        <v/>
      </c>
    </row>
    <row r="21" spans="1:13">
      <c r="A21" s="13" t="str">
        <f>IF(③リレー情報確認!U9="","",1620000+①学校情報入力!$D$3*10)</f>
        <v/>
      </c>
      <c r="B21" s="13" t="str">
        <f>IF(A21="","",①学校情報入力!$D$3)</f>
        <v/>
      </c>
      <c r="C21" s="13" t="str">
        <f>IF(A21="","",③リレー情報確認!$J$1)</f>
        <v/>
      </c>
      <c r="D21" s="13" t="str">
        <f>IF(A21="","",③リレー情報確認!$P$1)</f>
        <v/>
      </c>
      <c r="E21" s="13"/>
      <c r="F21" s="13"/>
      <c r="G21" s="13">
        <v>2</v>
      </c>
      <c r="H21" s="13" t="str">
        <f>IF(A21="","",③リレー情報確認!W9)</f>
        <v/>
      </c>
      <c r="I21" s="13" t="str">
        <f>IF(A21="","",③リレー情報確認!V9)</f>
        <v/>
      </c>
      <c r="J21" s="13" t="str">
        <f>IF(A21="","",種目情報!$J$7)</f>
        <v/>
      </c>
      <c r="K21" s="13" t="str">
        <f>IF(A21="","",③リレー情報確認!$X$8)</f>
        <v/>
      </c>
      <c r="L21" s="13" t="str">
        <f t="shared" ref="L21:L25" si="4">IF(A21="","",0)</f>
        <v/>
      </c>
      <c r="M21" s="13" t="str">
        <f>IF(A21="","",種目情報!$K$7)</f>
        <v/>
      </c>
    </row>
    <row r="22" spans="1:13">
      <c r="A22" s="13" t="str">
        <f>IF(③リレー情報確認!U10="","",1620000+①学校情報入力!$D$3*10)</f>
        <v/>
      </c>
      <c r="B22" s="13" t="str">
        <f>IF(A22="","",①学校情報入力!$D$3)</f>
        <v/>
      </c>
      <c r="C22" s="13" t="str">
        <f>IF(A22="","",③リレー情報確認!$J$1)</f>
        <v/>
      </c>
      <c r="D22" s="13" t="str">
        <f>IF(A22="","",③リレー情報確認!$P$1)</f>
        <v/>
      </c>
      <c r="E22" s="13"/>
      <c r="F22" s="13"/>
      <c r="G22" s="13">
        <v>3</v>
      </c>
      <c r="H22" s="13" t="str">
        <f>IF(A22="","",③リレー情報確認!W10)</f>
        <v/>
      </c>
      <c r="I22" s="13" t="str">
        <f>IF(A22="","",③リレー情報確認!V10)</f>
        <v/>
      </c>
      <c r="J22" s="13" t="str">
        <f>IF(A22="","",種目情報!$J$7)</f>
        <v/>
      </c>
      <c r="K22" s="13" t="str">
        <f>IF(A22="","",③リレー情報確認!$X$8)</f>
        <v/>
      </c>
      <c r="L22" s="13" t="str">
        <f t="shared" si="4"/>
        <v/>
      </c>
      <c r="M22" s="13" t="str">
        <f>IF(A22="","",種目情報!$K$7)</f>
        <v/>
      </c>
    </row>
    <row r="23" spans="1:13">
      <c r="A23" s="13" t="str">
        <f>IF(③リレー情報確認!U11="","",1620000+①学校情報入力!$D$3*10)</f>
        <v/>
      </c>
      <c r="B23" s="13" t="str">
        <f>IF(A23="","",①学校情報入力!$D$3)</f>
        <v/>
      </c>
      <c r="C23" s="13" t="str">
        <f>IF(A23="","",③リレー情報確認!$J$1)</f>
        <v/>
      </c>
      <c r="D23" s="13" t="str">
        <f>IF(A23="","",③リレー情報確認!$P$1)</f>
        <v/>
      </c>
      <c r="E23" s="13"/>
      <c r="F23" s="13"/>
      <c r="G23" s="13">
        <v>4</v>
      </c>
      <c r="H23" s="13" t="str">
        <f>IF(A23="","",③リレー情報確認!W11)</f>
        <v/>
      </c>
      <c r="I23" s="13" t="str">
        <f>IF(A23="","",③リレー情報確認!V11)</f>
        <v/>
      </c>
      <c r="J23" s="13" t="str">
        <f>IF(A23="","",種目情報!$J$7)</f>
        <v/>
      </c>
      <c r="K23" s="13" t="str">
        <f>IF(A23="","",③リレー情報確認!$X$8)</f>
        <v/>
      </c>
      <c r="L23" s="13" t="str">
        <f t="shared" si="4"/>
        <v/>
      </c>
      <c r="M23" s="13" t="str">
        <f>IF(A23="","",種目情報!$K$7)</f>
        <v/>
      </c>
    </row>
    <row r="24" spans="1:13">
      <c r="A24" s="13" t="str">
        <f>IF(③リレー情報確認!U12="","",1620000+①学校情報入力!$D$3*10)</f>
        <v/>
      </c>
      <c r="B24" s="13" t="str">
        <f>IF(A24="","",①学校情報入力!$D$3)</f>
        <v/>
      </c>
      <c r="C24" s="13" t="str">
        <f>IF(A24="","",③リレー情報確認!$J$1)</f>
        <v/>
      </c>
      <c r="D24" s="13" t="str">
        <f>IF(A24="","",③リレー情報確認!$P$1)</f>
        <v/>
      </c>
      <c r="E24" s="13"/>
      <c r="F24" s="13"/>
      <c r="G24" s="13">
        <v>5</v>
      </c>
      <c r="H24" s="13" t="str">
        <f>IF(A24="","",③リレー情報確認!W12)</f>
        <v/>
      </c>
      <c r="I24" s="13" t="str">
        <f>IF(A24="","",③リレー情報確認!V12)</f>
        <v/>
      </c>
      <c r="J24" s="13" t="str">
        <f>IF(A24="","",種目情報!$J$7)</f>
        <v/>
      </c>
      <c r="K24" s="13" t="str">
        <f>IF(A24="","",③リレー情報確認!$X$8)</f>
        <v/>
      </c>
      <c r="L24" s="13" t="str">
        <f t="shared" si="4"/>
        <v/>
      </c>
      <c r="M24" s="13" t="str">
        <f>IF(A24="","",種目情報!$K$7)</f>
        <v/>
      </c>
    </row>
    <row r="25" spans="1:13">
      <c r="A25" s="13" t="str">
        <f>IF(③リレー情報確認!U13="","",1620000+①学校情報入力!$D$3*10)</f>
        <v/>
      </c>
      <c r="B25" s="13" t="str">
        <f>IF(A25="","",①学校情報入力!$D$3)</f>
        <v/>
      </c>
      <c r="C25" s="13" t="str">
        <f>IF(A25="","",③リレー情報確認!$J$1)</f>
        <v/>
      </c>
      <c r="D25" s="13" t="str">
        <f>IF(A25="","",③リレー情報確認!$P$1)</f>
        <v/>
      </c>
      <c r="E25" s="13"/>
      <c r="F25" s="13"/>
      <c r="G25" s="13">
        <v>6</v>
      </c>
      <c r="H25" s="13" t="str">
        <f>IF(A25="","",③リレー情報確認!W13)</f>
        <v/>
      </c>
      <c r="I25" s="13" t="str">
        <f>IF(A25="","",③リレー情報確認!V13)</f>
        <v/>
      </c>
      <c r="J25" s="13" t="str">
        <f>IF(A25="","",種目情報!$J$7)</f>
        <v/>
      </c>
      <c r="K25" s="13" t="str">
        <f>IF(A25="","",③リレー情報確認!$X$8)</f>
        <v/>
      </c>
      <c r="L25" s="13" t="str">
        <f t="shared" si="4"/>
        <v/>
      </c>
      <c r="M25" s="13" t="str">
        <f>IF(A25="","",種目情報!$K$7)</f>
        <v/>
      </c>
    </row>
  </sheetData>
  <sheetProtection sheet="1" objects="1" scenarios="1"/>
  <phoneticPr fontId="4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O112"/>
  <sheetViews>
    <sheetView tabSelected="1" zoomScale="80" zoomScaleNormal="80" workbookViewId="0">
      <pane ySplit="11" topLeftCell="A12" activePane="bottomLeft" state="frozen"/>
      <selection activeCell="O80" sqref="O80"/>
      <selection pane="bottomLeft" activeCell="H33" sqref="H33"/>
    </sheetView>
  </sheetViews>
  <sheetFormatPr defaultColWidth="9" defaultRowHeight="13.5"/>
  <cols>
    <col min="1" max="1" width="4.5" style="3" bestFit="1" customWidth="1"/>
    <col min="2" max="2" width="16.25" style="3" customWidth="1"/>
    <col min="3" max="3" width="4.5" style="3" customWidth="1"/>
    <col min="4" max="4" width="16.25" style="3" customWidth="1"/>
    <col min="5" max="5" width="4.5" style="3" customWidth="1"/>
    <col min="6" max="6" width="16.25" style="3" customWidth="1"/>
    <col min="7" max="7" width="4.5" style="3" customWidth="1"/>
    <col min="8" max="8" width="16.25" style="3" customWidth="1"/>
    <col min="9" max="9" width="4.5" style="3" customWidth="1"/>
    <col min="10" max="10" width="16.25" style="3" customWidth="1"/>
    <col min="11" max="11" width="9" style="3" customWidth="1"/>
    <col min="12" max="12" width="9" style="3" hidden="1" customWidth="1"/>
    <col min="13" max="13" width="42.75" style="3" hidden="1" customWidth="1"/>
    <col min="14" max="14" width="11.625" style="3" hidden="1" customWidth="1"/>
    <col min="15" max="15" width="27.25" style="3" hidden="1" customWidth="1"/>
    <col min="16" max="17" width="17.25" style="3" bestFit="1" customWidth="1"/>
    <col min="18" max="16384" width="9" style="3"/>
  </cols>
  <sheetData>
    <row r="1" spans="1:15" ht="17.25">
      <c r="A1" s="10" t="s">
        <v>132</v>
      </c>
    </row>
    <row r="2" spans="1:15" ht="14.25" thickBot="1"/>
    <row r="3" spans="1:15" ht="19.5" customHeight="1" thickBot="1">
      <c r="B3" s="459" t="s">
        <v>131</v>
      </c>
      <c r="C3" s="460"/>
      <c r="D3" s="463">
        <v>99</v>
      </c>
      <c r="E3" s="464"/>
      <c r="F3" s="464"/>
      <c r="G3" s="465"/>
      <c r="H3" s="5" t="s">
        <v>212</v>
      </c>
    </row>
    <row r="4" spans="1:15" ht="19.5" customHeight="1" thickBot="1">
      <c r="B4" s="461" t="s">
        <v>112</v>
      </c>
      <c r="C4" s="462"/>
      <c r="D4" s="466">
        <f>IF(D3="","",VLOOKUP(D3,L14:N112,2,FALSE))</f>
        <v>0</v>
      </c>
      <c r="E4" s="467"/>
      <c r="F4" s="467"/>
      <c r="G4" s="468"/>
    </row>
    <row r="5" spans="1:15" ht="19.5" customHeight="1" thickBot="1">
      <c r="B5" s="461" t="s">
        <v>137</v>
      </c>
      <c r="C5" s="462"/>
      <c r="D5" s="466">
        <f>IF(D3="","",VLOOKUP(D3,L14:N112,3,FALSE))</f>
        <v>0</v>
      </c>
      <c r="E5" s="467"/>
      <c r="F5" s="467">
        <f>IF(D3="","",VLOOKUP(D3,L14:O112,4,FALSE))</f>
        <v>0</v>
      </c>
      <c r="G5" s="468"/>
    </row>
    <row r="6" spans="1:15" ht="19.5" customHeight="1" thickBot="1">
      <c r="B6" s="461" t="s">
        <v>129</v>
      </c>
      <c r="C6" s="462"/>
      <c r="D6" s="463"/>
      <c r="E6" s="464"/>
      <c r="F6" s="464"/>
      <c r="G6" s="465"/>
      <c r="H6" s="5" t="s">
        <v>89</v>
      </c>
    </row>
    <row r="7" spans="1:15" ht="19.5" customHeight="1" thickBot="1">
      <c r="B7" s="461" t="s">
        <v>113</v>
      </c>
      <c r="C7" s="462"/>
      <c r="D7" s="240"/>
      <c r="E7" s="289"/>
      <c r="F7" s="290"/>
      <c r="G7" s="288"/>
      <c r="H7" s="5" t="s">
        <v>217</v>
      </c>
    </row>
    <row r="8" spans="1:15" ht="19.5" customHeight="1" thickBot="1">
      <c r="B8" s="461" t="s">
        <v>109</v>
      </c>
      <c r="C8" s="462"/>
      <c r="D8" s="463"/>
      <c r="E8" s="464"/>
      <c r="F8" s="464"/>
      <c r="G8" s="465"/>
      <c r="H8" s="5" t="s">
        <v>211</v>
      </c>
    </row>
    <row r="9" spans="1:15" ht="19.5" customHeight="1" thickBot="1">
      <c r="B9" s="461" t="s">
        <v>38</v>
      </c>
      <c r="C9" s="462"/>
      <c r="D9" s="463"/>
      <c r="E9" s="464"/>
      <c r="F9" s="464"/>
      <c r="G9" s="465"/>
      <c r="H9" s="5" t="s">
        <v>216</v>
      </c>
    </row>
    <row r="10" spans="1:15" ht="19.5" customHeight="1" thickBot="1">
      <c r="B10" s="469" t="s">
        <v>39</v>
      </c>
      <c r="C10" s="470"/>
      <c r="D10" s="463"/>
      <c r="E10" s="464"/>
      <c r="F10" s="464"/>
      <c r="G10" s="465"/>
      <c r="H10" s="5" t="s">
        <v>218</v>
      </c>
      <c r="I10" s="4"/>
    </row>
    <row r="12" spans="1:15">
      <c r="A12" s="4" t="s">
        <v>130</v>
      </c>
    </row>
    <row r="14" spans="1:15">
      <c r="A14" s="90">
        <v>1</v>
      </c>
      <c r="B14" s="3" t="str">
        <f t="shared" ref="B14:B23" si="0">IF($N14="","",VLOOKUP(A14,$L$14:$O$112,3))</f>
        <v>名大附</v>
      </c>
      <c r="C14" s="90">
        <v>11</v>
      </c>
      <c r="D14" s="3" t="str">
        <f t="shared" ref="D14:D23" si="1">IF($N24="","",VLOOKUP(C14,$L$14:$O$112,3))</f>
        <v>春日井西</v>
      </c>
      <c r="E14" s="90">
        <v>21</v>
      </c>
      <c r="F14" s="3" t="str">
        <f t="shared" ref="F14:F23" si="2">IF($N34="","",VLOOKUP(E14,$L$14:$O$112,3))</f>
        <v>山田</v>
      </c>
      <c r="G14" s="90">
        <v>31</v>
      </c>
      <c r="H14" s="3" t="str">
        <f t="shared" ref="H14:H23" si="3">IF($N44="","",VLOOKUP(G14,$L$14:$O$112,3))</f>
        <v>愛知淑徳</v>
      </c>
      <c r="I14" s="90">
        <v>41</v>
      </c>
      <c r="J14" s="3" t="str">
        <f t="shared" ref="J14:J22" si="4">IF($N54="","",VLOOKUP(I14,$L$14:$O$112,3))</f>
        <v>聖霊</v>
      </c>
      <c r="L14" s="3">
        <v>1</v>
      </c>
      <c r="M14" s="2" t="s">
        <v>435</v>
      </c>
      <c r="N14" s="2" t="s">
        <v>265</v>
      </c>
      <c r="O14" s="2" t="s">
        <v>266</v>
      </c>
    </row>
    <row r="15" spans="1:15">
      <c r="A15" s="90">
        <v>2</v>
      </c>
      <c r="B15" s="3" t="str">
        <f t="shared" si="0"/>
        <v>旭丘</v>
      </c>
      <c r="C15" s="90">
        <v>12</v>
      </c>
      <c r="D15" s="3" t="str">
        <f t="shared" si="1"/>
        <v>春日井商</v>
      </c>
      <c r="E15" s="90">
        <v>22</v>
      </c>
      <c r="F15" s="3" t="str">
        <f t="shared" si="2"/>
        <v>瀬戸西</v>
      </c>
      <c r="G15" s="90">
        <v>32</v>
      </c>
      <c r="H15" s="3" t="str">
        <f t="shared" si="3"/>
        <v>啓明学館</v>
      </c>
      <c r="I15" s="90">
        <v>42</v>
      </c>
      <c r="J15" s="3" t="str">
        <f t="shared" si="4"/>
        <v>中部大春日丘</v>
      </c>
      <c r="L15" s="3">
        <v>2</v>
      </c>
      <c r="M15" s="2" t="s">
        <v>436</v>
      </c>
      <c r="N15" s="2" t="s">
        <v>267</v>
      </c>
      <c r="O15" s="2" t="s">
        <v>268</v>
      </c>
    </row>
    <row r="16" spans="1:15">
      <c r="A16" s="90">
        <v>3</v>
      </c>
      <c r="B16" s="3" t="str">
        <f t="shared" si="0"/>
        <v>明和</v>
      </c>
      <c r="C16" s="90">
        <v>13</v>
      </c>
      <c r="D16" s="3" t="str">
        <f t="shared" si="1"/>
        <v>旭野</v>
      </c>
      <c r="E16" s="90">
        <v>23</v>
      </c>
      <c r="F16" s="3" t="str">
        <f t="shared" si="2"/>
        <v>春日井東</v>
      </c>
      <c r="G16" s="90">
        <v>33</v>
      </c>
      <c r="H16" s="3" t="str">
        <f t="shared" si="3"/>
        <v>名経大市邨</v>
      </c>
      <c r="I16" s="90">
        <v>43</v>
      </c>
      <c r="J16" s="3" t="str">
        <f t="shared" si="4"/>
        <v>栄徳</v>
      </c>
      <c r="L16" s="3">
        <v>3</v>
      </c>
      <c r="M16" s="2" t="s">
        <v>437</v>
      </c>
      <c r="N16" s="2" t="s">
        <v>269</v>
      </c>
      <c r="O16" s="2" t="s">
        <v>270</v>
      </c>
    </row>
    <row r="17" spans="1:15">
      <c r="A17" s="90">
        <v>4</v>
      </c>
      <c r="B17" s="3" t="str">
        <f t="shared" si="0"/>
        <v>千種</v>
      </c>
      <c r="C17" s="90">
        <v>14</v>
      </c>
      <c r="D17" s="3" t="str">
        <f t="shared" si="1"/>
        <v>長久手</v>
      </c>
      <c r="E17" s="90">
        <v>24</v>
      </c>
      <c r="F17" s="3" t="str">
        <f t="shared" si="2"/>
        <v>高蔵寺</v>
      </c>
      <c r="G17" s="90">
        <v>34</v>
      </c>
      <c r="H17" s="3" t="str">
        <f t="shared" si="3"/>
        <v>椙山女学園</v>
      </c>
      <c r="I17" s="90">
        <v>44</v>
      </c>
      <c r="J17" s="3" t="str">
        <f t="shared" si="4"/>
        <v>総合工科</v>
      </c>
      <c r="L17" s="3">
        <v>4</v>
      </c>
      <c r="M17" s="2" t="s">
        <v>438</v>
      </c>
      <c r="N17" s="2" t="s">
        <v>271</v>
      </c>
      <c r="O17" s="2" t="s">
        <v>272</v>
      </c>
    </row>
    <row r="18" spans="1:15">
      <c r="A18" s="90">
        <v>5</v>
      </c>
      <c r="B18" s="3" t="str">
        <f t="shared" si="0"/>
        <v>名古屋西</v>
      </c>
      <c r="C18" s="90">
        <v>15</v>
      </c>
      <c r="D18" s="3" t="str">
        <f t="shared" si="1"/>
        <v>瀬戸</v>
      </c>
      <c r="E18" s="90">
        <v>25</v>
      </c>
      <c r="F18" s="3" t="str">
        <f t="shared" si="2"/>
        <v>春日井工</v>
      </c>
      <c r="G18" s="90">
        <v>35</v>
      </c>
      <c r="H18" s="3" t="str">
        <f t="shared" si="3"/>
        <v>至学館</v>
      </c>
      <c r="I18" s="90">
        <v>45</v>
      </c>
      <c r="J18" s="3" t="str">
        <f t="shared" si="4"/>
        <v/>
      </c>
      <c r="L18" s="3">
        <v>5</v>
      </c>
      <c r="M18" s="2" t="s">
        <v>439</v>
      </c>
      <c r="N18" s="2" t="s">
        <v>273</v>
      </c>
      <c r="O18" s="2" t="s">
        <v>274</v>
      </c>
    </row>
    <row r="19" spans="1:15">
      <c r="A19" s="90">
        <v>6</v>
      </c>
      <c r="B19" s="3" t="str">
        <f t="shared" si="0"/>
        <v>守山</v>
      </c>
      <c r="C19" s="90">
        <v>16</v>
      </c>
      <c r="D19" s="3" t="str">
        <f t="shared" si="1"/>
        <v>菊里</v>
      </c>
      <c r="E19" s="90">
        <v>26</v>
      </c>
      <c r="F19" s="3" t="str">
        <f t="shared" si="2"/>
        <v>瀬戸北総合</v>
      </c>
      <c r="G19" s="90">
        <v>36</v>
      </c>
      <c r="H19" s="3" t="str">
        <f t="shared" si="3"/>
        <v>東海</v>
      </c>
      <c r="I19" s="90">
        <v>46</v>
      </c>
      <c r="J19" s="3" t="str">
        <f t="shared" si="4"/>
        <v/>
      </c>
      <c r="L19" s="3">
        <v>6</v>
      </c>
      <c r="M19" s="2" t="s">
        <v>440</v>
      </c>
      <c r="N19" s="2" t="s">
        <v>275</v>
      </c>
      <c r="O19" s="2" t="s">
        <v>276</v>
      </c>
    </row>
    <row r="20" spans="1:15">
      <c r="A20" s="90">
        <v>7</v>
      </c>
      <c r="B20" s="3" t="str">
        <f t="shared" si="0"/>
        <v>愛知工</v>
      </c>
      <c r="C20" s="90">
        <v>17</v>
      </c>
      <c r="D20" s="3" t="str">
        <f t="shared" si="1"/>
        <v>市立北</v>
      </c>
      <c r="E20" s="90">
        <v>27</v>
      </c>
      <c r="F20" s="3" t="str">
        <f t="shared" si="2"/>
        <v>名東</v>
      </c>
      <c r="G20" s="90">
        <v>37</v>
      </c>
      <c r="H20" s="3" t="str">
        <f t="shared" si="3"/>
        <v>東邦</v>
      </c>
      <c r="I20" s="90">
        <v>47</v>
      </c>
      <c r="J20" s="3" t="str">
        <f t="shared" si="4"/>
        <v/>
      </c>
      <c r="L20" s="3">
        <v>7</v>
      </c>
      <c r="M20" s="2" t="s">
        <v>441</v>
      </c>
      <c r="N20" s="2" t="s">
        <v>277</v>
      </c>
      <c r="O20" s="2" t="s">
        <v>278</v>
      </c>
    </row>
    <row r="21" spans="1:15">
      <c r="A21" s="90">
        <v>8</v>
      </c>
      <c r="B21" s="3" t="str">
        <f t="shared" si="0"/>
        <v>愛知商</v>
      </c>
      <c r="C21" s="90">
        <v>18</v>
      </c>
      <c r="D21" s="3" t="str">
        <f t="shared" si="1"/>
        <v>市工芸</v>
      </c>
      <c r="E21" s="90">
        <v>28</v>
      </c>
      <c r="F21" s="3" t="str">
        <f t="shared" si="2"/>
        <v>春日井南</v>
      </c>
      <c r="G21" s="90">
        <v>38</v>
      </c>
      <c r="H21" s="3" t="str">
        <f t="shared" si="3"/>
        <v>名古屋</v>
      </c>
      <c r="I21" s="90">
        <v>48</v>
      </c>
      <c r="J21" s="3" t="str">
        <f t="shared" si="4"/>
        <v/>
      </c>
      <c r="L21" s="3">
        <v>8</v>
      </c>
      <c r="M21" s="2" t="s">
        <v>442</v>
      </c>
      <c r="N21" s="2" t="s">
        <v>279</v>
      </c>
      <c r="O21" s="2" t="s">
        <v>280</v>
      </c>
    </row>
    <row r="22" spans="1:15">
      <c r="A22" s="90">
        <v>9</v>
      </c>
      <c r="B22" s="3" t="str">
        <f t="shared" si="0"/>
        <v>緑丘商</v>
      </c>
      <c r="C22" s="90">
        <v>19</v>
      </c>
      <c r="D22" s="3" t="str">
        <f t="shared" si="1"/>
        <v>西陵</v>
      </c>
      <c r="E22" s="90">
        <v>29</v>
      </c>
      <c r="F22" s="3" t="str">
        <f t="shared" si="2"/>
        <v>名古屋聾</v>
      </c>
      <c r="G22" s="90">
        <v>39</v>
      </c>
      <c r="H22" s="3" t="str">
        <f t="shared" si="3"/>
        <v>愛工大名電</v>
      </c>
      <c r="I22" s="90">
        <v>49</v>
      </c>
      <c r="J22" s="3" t="str">
        <f t="shared" si="4"/>
        <v/>
      </c>
      <c r="L22" s="3">
        <v>9</v>
      </c>
      <c r="M22" s="2" t="s">
        <v>443</v>
      </c>
      <c r="N22" s="2" t="s">
        <v>281</v>
      </c>
      <c r="O22" s="2" t="s">
        <v>282</v>
      </c>
    </row>
    <row r="23" spans="1:15">
      <c r="A23" s="90">
        <v>10</v>
      </c>
      <c r="B23" s="3" t="str">
        <f t="shared" si="0"/>
        <v>春日井</v>
      </c>
      <c r="C23" s="90">
        <v>20</v>
      </c>
      <c r="D23" s="3" t="str">
        <f t="shared" si="1"/>
        <v>名古屋商</v>
      </c>
      <c r="E23" s="90">
        <v>30</v>
      </c>
      <c r="F23" s="3" t="str">
        <f t="shared" si="2"/>
        <v>愛知</v>
      </c>
      <c r="G23" s="90">
        <v>40</v>
      </c>
      <c r="H23" s="3" t="str">
        <f t="shared" si="3"/>
        <v>菊華</v>
      </c>
      <c r="I23" s="90">
        <v>50</v>
      </c>
      <c r="J23" s="3" t="str">
        <f>IF($N112="","",VLOOKUP(I23,$L$14:$O$112,3))</f>
        <v/>
      </c>
      <c r="L23" s="3">
        <v>10</v>
      </c>
      <c r="M23" s="2" t="s">
        <v>444</v>
      </c>
      <c r="N23" s="2" t="s">
        <v>283</v>
      </c>
      <c r="O23" s="2" t="s">
        <v>284</v>
      </c>
    </row>
    <row r="24" spans="1:15">
      <c r="L24" s="3">
        <v>11</v>
      </c>
      <c r="M24" s="2" t="s">
        <v>445</v>
      </c>
      <c r="N24" s="2" t="s">
        <v>285</v>
      </c>
      <c r="O24" s="2" t="s">
        <v>286</v>
      </c>
    </row>
    <row r="25" spans="1:15">
      <c r="A25" s="90">
        <v>51</v>
      </c>
      <c r="B25" s="3" t="s">
        <v>353</v>
      </c>
      <c r="C25" s="90">
        <v>61</v>
      </c>
      <c r="D25" s="3" t="s">
        <v>373</v>
      </c>
      <c r="E25" s="90">
        <v>71</v>
      </c>
      <c r="F25" s="3" t="s">
        <v>393</v>
      </c>
      <c r="G25" s="90">
        <v>81</v>
      </c>
      <c r="H25" s="3" t="s">
        <v>413</v>
      </c>
      <c r="I25" s="90">
        <v>91</v>
      </c>
      <c r="J25" s="3" t="s">
        <v>433</v>
      </c>
      <c r="L25" s="3">
        <v>12</v>
      </c>
      <c r="M25" s="2" t="s">
        <v>446</v>
      </c>
      <c r="N25" s="2" t="s">
        <v>287</v>
      </c>
      <c r="O25" s="2" t="s">
        <v>288</v>
      </c>
    </row>
    <row r="26" spans="1:15">
      <c r="A26" s="90">
        <v>52</v>
      </c>
      <c r="B26" s="3" t="s">
        <v>355</v>
      </c>
      <c r="C26" s="90">
        <v>62</v>
      </c>
      <c r="D26" s="3" t="s">
        <v>375</v>
      </c>
      <c r="E26" s="90">
        <v>72</v>
      </c>
      <c r="F26" s="3" t="s">
        <v>395</v>
      </c>
      <c r="G26" s="90">
        <v>82</v>
      </c>
      <c r="H26" s="3" t="s">
        <v>415</v>
      </c>
      <c r="I26" s="90">
        <v>92</v>
      </c>
      <c r="L26" s="3">
        <v>13</v>
      </c>
      <c r="M26" s="2" t="s">
        <v>447</v>
      </c>
      <c r="N26" s="2" t="s">
        <v>289</v>
      </c>
      <c r="O26" s="2" t="s">
        <v>290</v>
      </c>
    </row>
    <row r="27" spans="1:15">
      <c r="A27" s="90">
        <v>53</v>
      </c>
      <c r="B27" s="3" t="s">
        <v>357</v>
      </c>
      <c r="C27" s="90">
        <v>63</v>
      </c>
      <c r="D27" s="3" t="s">
        <v>377</v>
      </c>
      <c r="E27" s="90">
        <v>73</v>
      </c>
      <c r="F27" s="3" t="s">
        <v>397</v>
      </c>
      <c r="G27" s="90">
        <v>83</v>
      </c>
      <c r="H27" s="3" t="s">
        <v>417</v>
      </c>
      <c r="I27" s="90">
        <v>93</v>
      </c>
      <c r="L27" s="3">
        <v>14</v>
      </c>
      <c r="M27" s="2" t="s">
        <v>448</v>
      </c>
      <c r="N27" s="2" t="s">
        <v>291</v>
      </c>
      <c r="O27" s="2" t="s">
        <v>292</v>
      </c>
    </row>
    <row r="28" spans="1:15" ht="12.6" customHeight="1">
      <c r="A28" s="90">
        <v>54</v>
      </c>
      <c r="B28" s="3" t="s">
        <v>359</v>
      </c>
      <c r="C28" s="90">
        <v>64</v>
      </c>
      <c r="D28" s="3" t="s">
        <v>379</v>
      </c>
      <c r="E28" s="90">
        <v>74</v>
      </c>
      <c r="F28" s="3" t="s">
        <v>399</v>
      </c>
      <c r="G28" s="90">
        <v>84</v>
      </c>
      <c r="H28" s="3" t="s">
        <v>419</v>
      </c>
      <c r="I28" s="90">
        <v>94</v>
      </c>
      <c r="L28" s="3">
        <v>15</v>
      </c>
      <c r="M28" s="2" t="s">
        <v>449</v>
      </c>
      <c r="N28" s="2" t="s">
        <v>293</v>
      </c>
      <c r="O28" s="2" t="s">
        <v>294</v>
      </c>
    </row>
    <row r="29" spans="1:15">
      <c r="A29" s="90">
        <v>55</v>
      </c>
      <c r="B29" s="3" t="s">
        <v>361</v>
      </c>
      <c r="C29" s="90">
        <v>65</v>
      </c>
      <c r="D29" s="3" t="s">
        <v>381</v>
      </c>
      <c r="E29" s="90">
        <v>75</v>
      </c>
      <c r="F29" s="3" t="s">
        <v>401</v>
      </c>
      <c r="G29" s="90">
        <v>85</v>
      </c>
      <c r="H29" s="3" t="s">
        <v>421</v>
      </c>
      <c r="I29" s="90">
        <v>95</v>
      </c>
      <c r="L29" s="3">
        <v>16</v>
      </c>
      <c r="M29" s="2" t="s">
        <v>450</v>
      </c>
      <c r="N29" s="2" t="s">
        <v>295</v>
      </c>
      <c r="O29" s="2" t="s">
        <v>296</v>
      </c>
    </row>
    <row r="30" spans="1:15">
      <c r="A30" s="90">
        <v>56</v>
      </c>
      <c r="B30" s="3" t="s">
        <v>363</v>
      </c>
      <c r="C30" s="90">
        <v>66</v>
      </c>
      <c r="D30" s="3" t="s">
        <v>383</v>
      </c>
      <c r="E30" s="90">
        <v>76</v>
      </c>
      <c r="F30" s="3" t="s">
        <v>403</v>
      </c>
      <c r="G30" s="90">
        <v>86</v>
      </c>
      <c r="H30" s="3" t="s">
        <v>423</v>
      </c>
      <c r="I30" s="90">
        <v>96</v>
      </c>
      <c r="L30" s="3">
        <v>17</v>
      </c>
      <c r="M30" s="2" t="s">
        <v>451</v>
      </c>
      <c r="N30" s="2" t="s">
        <v>297</v>
      </c>
      <c r="O30" s="2" t="s">
        <v>298</v>
      </c>
    </row>
    <row r="31" spans="1:15">
      <c r="A31" s="90">
        <v>57</v>
      </c>
      <c r="B31" s="3" t="s">
        <v>365</v>
      </c>
      <c r="C31" s="90">
        <v>67</v>
      </c>
      <c r="D31" s="3" t="s">
        <v>385</v>
      </c>
      <c r="E31" s="90">
        <v>77</v>
      </c>
      <c r="F31" s="3" t="s">
        <v>405</v>
      </c>
      <c r="G31" s="90">
        <v>87</v>
      </c>
      <c r="H31" s="3" t="s">
        <v>425</v>
      </c>
      <c r="I31" s="90">
        <v>97</v>
      </c>
      <c r="L31" s="3">
        <v>18</v>
      </c>
      <c r="M31" s="2" t="s">
        <v>452</v>
      </c>
      <c r="N31" s="2" t="s">
        <v>299</v>
      </c>
      <c r="O31" s="2" t="s">
        <v>300</v>
      </c>
    </row>
    <row r="32" spans="1:15">
      <c r="A32" s="90">
        <v>58</v>
      </c>
      <c r="B32" s="3" t="s">
        <v>367</v>
      </c>
      <c r="C32" s="90">
        <v>68</v>
      </c>
      <c r="D32" s="3" t="s">
        <v>387</v>
      </c>
      <c r="E32" s="90">
        <v>78</v>
      </c>
      <c r="F32" s="3" t="s">
        <v>407</v>
      </c>
      <c r="G32" s="90">
        <v>88</v>
      </c>
      <c r="H32" s="3" t="s">
        <v>427</v>
      </c>
      <c r="I32" s="90">
        <v>98</v>
      </c>
      <c r="L32" s="3">
        <v>19</v>
      </c>
      <c r="M32" s="2" t="s">
        <v>453</v>
      </c>
      <c r="N32" s="2" t="s">
        <v>301</v>
      </c>
      <c r="O32" s="2" t="s">
        <v>302</v>
      </c>
    </row>
    <row r="33" spans="1:15">
      <c r="A33" s="90">
        <v>59</v>
      </c>
      <c r="B33" s="3" t="s">
        <v>369</v>
      </c>
      <c r="C33" s="90">
        <v>69</v>
      </c>
      <c r="D33" s="3" t="s">
        <v>389</v>
      </c>
      <c r="E33" s="90">
        <v>79</v>
      </c>
      <c r="F33" s="3" t="s">
        <v>409</v>
      </c>
      <c r="G33" s="90">
        <v>89</v>
      </c>
      <c r="H33" s="3" t="s">
        <v>429</v>
      </c>
      <c r="I33" s="90">
        <v>99</v>
      </c>
      <c r="L33" s="3">
        <v>20</v>
      </c>
      <c r="M33" s="2" t="s">
        <v>454</v>
      </c>
      <c r="N33" s="2" t="s">
        <v>303</v>
      </c>
      <c r="O33" s="2" t="s">
        <v>304</v>
      </c>
    </row>
    <row r="34" spans="1:15">
      <c r="A34" s="90">
        <v>60</v>
      </c>
      <c r="B34" s="3" t="s">
        <v>371</v>
      </c>
      <c r="C34" s="90">
        <v>70</v>
      </c>
      <c r="D34" s="3" t="s">
        <v>391</v>
      </c>
      <c r="E34" s="90">
        <v>80</v>
      </c>
      <c r="F34" s="3" t="s">
        <v>411</v>
      </c>
      <c r="G34" s="90">
        <v>90</v>
      </c>
      <c r="H34" s="3" t="s">
        <v>431</v>
      </c>
      <c r="I34" s="90"/>
      <c r="L34" s="3">
        <v>21</v>
      </c>
      <c r="M34" s="2" t="s">
        <v>455</v>
      </c>
      <c r="N34" s="2" t="s">
        <v>305</v>
      </c>
      <c r="O34" s="2" t="s">
        <v>306</v>
      </c>
    </row>
    <row r="35" spans="1:15">
      <c r="L35" s="3">
        <v>22</v>
      </c>
      <c r="M35" s="2" t="s">
        <v>456</v>
      </c>
      <c r="N35" s="2" t="s">
        <v>307</v>
      </c>
      <c r="O35" s="2" t="s">
        <v>308</v>
      </c>
    </row>
    <row r="36" spans="1:15">
      <c r="L36" s="3">
        <v>23</v>
      </c>
      <c r="M36" s="2" t="s">
        <v>457</v>
      </c>
      <c r="N36" s="2" t="s">
        <v>309</v>
      </c>
      <c r="O36" s="2" t="s">
        <v>310</v>
      </c>
    </row>
    <row r="37" spans="1:15">
      <c r="L37" s="3">
        <v>24</v>
      </c>
      <c r="M37" s="2" t="s">
        <v>458</v>
      </c>
      <c r="N37" s="2" t="s">
        <v>311</v>
      </c>
      <c r="O37" s="2" t="s">
        <v>312</v>
      </c>
    </row>
    <row r="38" spans="1:15">
      <c r="L38" s="3">
        <v>25</v>
      </c>
      <c r="M38" s="2" t="s">
        <v>459</v>
      </c>
      <c r="N38" s="2" t="s">
        <v>313</v>
      </c>
      <c r="O38" s="2" t="s">
        <v>314</v>
      </c>
    </row>
    <row r="39" spans="1:15">
      <c r="L39" s="3">
        <v>26</v>
      </c>
      <c r="M39" s="2" t="s">
        <v>460</v>
      </c>
      <c r="N39" s="2" t="s">
        <v>315</v>
      </c>
      <c r="O39" s="2" t="s">
        <v>316</v>
      </c>
    </row>
    <row r="40" spans="1:15">
      <c r="L40" s="3">
        <v>27</v>
      </c>
      <c r="M40" s="2" t="s">
        <v>461</v>
      </c>
      <c r="N40" s="2" t="s">
        <v>317</v>
      </c>
      <c r="O40" s="2" t="s">
        <v>318</v>
      </c>
    </row>
    <row r="41" spans="1:15">
      <c r="L41" s="3">
        <v>28</v>
      </c>
      <c r="M41" s="2" t="s">
        <v>462</v>
      </c>
      <c r="N41" s="2" t="s">
        <v>319</v>
      </c>
      <c r="O41" s="2" t="s">
        <v>320</v>
      </c>
    </row>
    <row r="42" spans="1:15">
      <c r="L42" s="3">
        <v>29</v>
      </c>
      <c r="M42" s="2" t="s">
        <v>463</v>
      </c>
      <c r="N42" s="2" t="s">
        <v>321</v>
      </c>
      <c r="O42" s="2" t="s">
        <v>322</v>
      </c>
    </row>
    <row r="43" spans="1:15">
      <c r="L43" s="3">
        <v>30</v>
      </c>
      <c r="M43" s="2" t="s">
        <v>464</v>
      </c>
      <c r="N43" s="2" t="s">
        <v>323</v>
      </c>
      <c r="O43" s="2" t="s">
        <v>324</v>
      </c>
    </row>
    <row r="44" spans="1:15">
      <c r="L44" s="3">
        <v>31</v>
      </c>
      <c r="M44" s="2" t="s">
        <v>465</v>
      </c>
      <c r="N44" s="2" t="s">
        <v>325</v>
      </c>
      <c r="O44" s="2" t="s">
        <v>326</v>
      </c>
    </row>
    <row r="45" spans="1:15">
      <c r="L45" s="3">
        <v>32</v>
      </c>
      <c r="M45" s="2" t="s">
        <v>466</v>
      </c>
      <c r="N45" s="2" t="s">
        <v>327</v>
      </c>
      <c r="O45" s="2" t="s">
        <v>328</v>
      </c>
    </row>
    <row r="46" spans="1:15">
      <c r="L46" s="3">
        <v>33</v>
      </c>
      <c r="M46" s="2" t="s">
        <v>467</v>
      </c>
      <c r="N46" s="2" t="s">
        <v>329</v>
      </c>
      <c r="O46" s="2" t="s">
        <v>330</v>
      </c>
    </row>
    <row r="47" spans="1:15">
      <c r="L47" s="3">
        <v>34</v>
      </c>
      <c r="M47" s="2" t="s">
        <v>468</v>
      </c>
      <c r="N47" s="2" t="s">
        <v>331</v>
      </c>
      <c r="O47" s="2" t="s">
        <v>332</v>
      </c>
    </row>
    <row r="48" spans="1:15">
      <c r="L48" s="3">
        <v>35</v>
      </c>
      <c r="M48" s="2" t="s">
        <v>469</v>
      </c>
      <c r="N48" s="2" t="s">
        <v>333</v>
      </c>
      <c r="O48" s="2" t="s">
        <v>334</v>
      </c>
    </row>
    <row r="49" spans="12:15">
      <c r="L49" s="3">
        <v>36</v>
      </c>
      <c r="M49" s="2" t="s">
        <v>470</v>
      </c>
      <c r="N49" s="2" t="s">
        <v>335</v>
      </c>
      <c r="O49" s="2" t="s">
        <v>336</v>
      </c>
    </row>
    <row r="50" spans="12:15">
      <c r="L50" s="3">
        <v>37</v>
      </c>
      <c r="M50" s="2" t="s">
        <v>471</v>
      </c>
      <c r="N50" s="2" t="s">
        <v>337</v>
      </c>
      <c r="O50" s="2" t="s">
        <v>338</v>
      </c>
    </row>
    <row r="51" spans="12:15">
      <c r="L51" s="3">
        <v>38</v>
      </c>
      <c r="M51" s="2" t="s">
        <v>472</v>
      </c>
      <c r="N51" s="2" t="s">
        <v>339</v>
      </c>
      <c r="O51" s="2" t="s">
        <v>340</v>
      </c>
    </row>
    <row r="52" spans="12:15">
      <c r="L52" s="3">
        <v>39</v>
      </c>
      <c r="M52" s="2" t="s">
        <v>473</v>
      </c>
      <c r="N52" s="2" t="s">
        <v>341</v>
      </c>
      <c r="O52" s="2" t="s">
        <v>342</v>
      </c>
    </row>
    <row r="53" spans="12:15">
      <c r="L53" s="3">
        <v>40</v>
      </c>
      <c r="M53" s="2" t="s">
        <v>474</v>
      </c>
      <c r="N53" s="2" t="s">
        <v>343</v>
      </c>
      <c r="O53" s="2" t="s">
        <v>344</v>
      </c>
    </row>
    <row r="54" spans="12:15">
      <c r="L54" s="3">
        <v>41</v>
      </c>
      <c r="M54" s="2" t="s">
        <v>475</v>
      </c>
      <c r="N54" s="2" t="s">
        <v>345</v>
      </c>
      <c r="O54" s="2" t="s">
        <v>346</v>
      </c>
    </row>
    <row r="55" spans="12:15">
      <c r="L55" s="3">
        <v>42</v>
      </c>
      <c r="M55" s="2" t="s">
        <v>476</v>
      </c>
      <c r="N55" s="2" t="s">
        <v>347</v>
      </c>
      <c r="O55" s="2" t="s">
        <v>348</v>
      </c>
    </row>
    <row r="56" spans="12:15">
      <c r="L56" s="3">
        <v>43</v>
      </c>
      <c r="M56" s="2" t="s">
        <v>477</v>
      </c>
      <c r="N56" s="2" t="s">
        <v>349</v>
      </c>
      <c r="O56" s="2" t="s">
        <v>350</v>
      </c>
    </row>
    <row r="57" spans="12:15">
      <c r="L57" s="3">
        <v>44</v>
      </c>
      <c r="M57" s="2" t="s">
        <v>478</v>
      </c>
      <c r="N57" s="2" t="s">
        <v>351</v>
      </c>
      <c r="O57" s="2" t="s">
        <v>352</v>
      </c>
    </row>
    <row r="58" spans="12:15">
      <c r="L58" s="3">
        <v>45</v>
      </c>
      <c r="M58"/>
    </row>
    <row r="59" spans="12:15">
      <c r="L59" s="3">
        <v>46</v>
      </c>
      <c r="M59"/>
    </row>
    <row r="60" spans="12:15">
      <c r="L60" s="3">
        <v>47</v>
      </c>
      <c r="M60"/>
    </row>
    <row r="61" spans="12:15">
      <c r="L61" s="3">
        <v>48</v>
      </c>
      <c r="M61"/>
    </row>
    <row r="62" spans="12:15">
      <c r="L62" s="3">
        <v>49</v>
      </c>
      <c r="M62"/>
    </row>
    <row r="63" spans="12:15">
      <c r="L63" s="3">
        <v>50</v>
      </c>
      <c r="M63"/>
    </row>
    <row r="64" spans="12:15">
      <c r="L64" s="3">
        <v>51</v>
      </c>
      <c r="M64" s="3" t="s">
        <v>479</v>
      </c>
      <c r="N64" s="3" t="s">
        <v>353</v>
      </c>
      <c r="O64" s="3" t="s">
        <v>354</v>
      </c>
    </row>
    <row r="65" spans="12:15">
      <c r="L65" s="3">
        <v>52</v>
      </c>
      <c r="M65" s="3" t="s">
        <v>480</v>
      </c>
      <c r="N65" s="3" t="s">
        <v>355</v>
      </c>
      <c r="O65" s="3" t="s">
        <v>356</v>
      </c>
    </row>
    <row r="66" spans="12:15">
      <c r="L66" s="3">
        <v>53</v>
      </c>
      <c r="M66" s="3" t="s">
        <v>481</v>
      </c>
      <c r="N66" s="3" t="s">
        <v>357</v>
      </c>
      <c r="O66" s="3" t="s">
        <v>358</v>
      </c>
    </row>
    <row r="67" spans="12:15">
      <c r="L67" s="3">
        <v>54</v>
      </c>
      <c r="M67" s="3" t="s">
        <v>482</v>
      </c>
      <c r="N67" s="3" t="s">
        <v>359</v>
      </c>
      <c r="O67" s="3" t="s">
        <v>360</v>
      </c>
    </row>
    <row r="68" spans="12:15">
      <c r="L68" s="3">
        <v>55</v>
      </c>
      <c r="M68" s="3" t="s">
        <v>483</v>
      </c>
      <c r="N68" s="3" t="s">
        <v>361</v>
      </c>
      <c r="O68" s="3" t="s">
        <v>362</v>
      </c>
    </row>
    <row r="69" spans="12:15">
      <c r="L69" s="3">
        <v>56</v>
      </c>
      <c r="M69" s="3" t="s">
        <v>484</v>
      </c>
      <c r="N69" s="3" t="s">
        <v>363</v>
      </c>
      <c r="O69" s="3" t="s">
        <v>364</v>
      </c>
    </row>
    <row r="70" spans="12:15">
      <c r="L70" s="3">
        <v>57</v>
      </c>
      <c r="M70" s="3" t="s">
        <v>485</v>
      </c>
      <c r="N70" s="3" t="s">
        <v>365</v>
      </c>
      <c r="O70" s="3" t="s">
        <v>366</v>
      </c>
    </row>
    <row r="71" spans="12:15">
      <c r="L71" s="3">
        <v>58</v>
      </c>
      <c r="M71" s="3" t="s">
        <v>486</v>
      </c>
      <c r="N71" s="3" t="s">
        <v>367</v>
      </c>
      <c r="O71" s="3" t="s">
        <v>368</v>
      </c>
    </row>
    <row r="72" spans="12:15">
      <c r="L72" s="3">
        <v>59</v>
      </c>
      <c r="M72" s="3" t="s">
        <v>487</v>
      </c>
      <c r="N72" s="3" t="s">
        <v>369</v>
      </c>
      <c r="O72" s="3" t="s">
        <v>370</v>
      </c>
    </row>
    <row r="73" spans="12:15">
      <c r="L73" s="3">
        <v>60</v>
      </c>
      <c r="M73" s="3" t="s">
        <v>488</v>
      </c>
      <c r="N73" s="3" t="s">
        <v>371</v>
      </c>
      <c r="O73" s="3" t="s">
        <v>372</v>
      </c>
    </row>
    <row r="74" spans="12:15">
      <c r="L74" s="3">
        <v>61</v>
      </c>
      <c r="M74" s="3" t="s">
        <v>489</v>
      </c>
      <c r="N74" s="3" t="s">
        <v>373</v>
      </c>
      <c r="O74" s="3" t="s">
        <v>374</v>
      </c>
    </row>
    <row r="75" spans="12:15">
      <c r="L75" s="3">
        <v>62</v>
      </c>
      <c r="M75" s="3" t="s">
        <v>490</v>
      </c>
      <c r="N75" s="3" t="s">
        <v>375</v>
      </c>
      <c r="O75" s="3" t="s">
        <v>376</v>
      </c>
    </row>
    <row r="76" spans="12:15">
      <c r="L76" s="3">
        <v>63</v>
      </c>
      <c r="M76" s="3" t="s">
        <v>491</v>
      </c>
      <c r="N76" s="3" t="s">
        <v>377</v>
      </c>
      <c r="O76" s="3" t="s">
        <v>378</v>
      </c>
    </row>
    <row r="77" spans="12:15">
      <c r="L77" s="3">
        <v>64</v>
      </c>
      <c r="M77" s="3" t="s">
        <v>245</v>
      </c>
      <c r="N77" s="3" t="s">
        <v>379</v>
      </c>
      <c r="O77" s="3" t="s">
        <v>380</v>
      </c>
    </row>
    <row r="78" spans="12:15">
      <c r="L78" s="3">
        <v>65</v>
      </c>
      <c r="M78" s="3" t="s">
        <v>243</v>
      </c>
      <c r="N78" s="3" t="s">
        <v>381</v>
      </c>
      <c r="O78" s="3" t="s">
        <v>382</v>
      </c>
    </row>
    <row r="79" spans="12:15">
      <c r="L79" s="3">
        <v>66</v>
      </c>
      <c r="M79" s="3" t="s">
        <v>244</v>
      </c>
      <c r="N79" s="3" t="s">
        <v>383</v>
      </c>
      <c r="O79" s="3" t="s">
        <v>384</v>
      </c>
    </row>
    <row r="80" spans="12:15">
      <c r="L80" s="3">
        <v>67</v>
      </c>
      <c r="M80" s="3" t="s">
        <v>240</v>
      </c>
      <c r="N80" s="3" t="s">
        <v>385</v>
      </c>
      <c r="O80" s="3" t="s">
        <v>386</v>
      </c>
    </row>
    <row r="81" spans="12:15">
      <c r="L81" s="3">
        <v>68</v>
      </c>
      <c r="M81" s="3" t="s">
        <v>246</v>
      </c>
      <c r="N81" s="3" t="s">
        <v>387</v>
      </c>
      <c r="O81" s="3" t="s">
        <v>388</v>
      </c>
    </row>
    <row r="82" spans="12:15">
      <c r="L82" s="3">
        <v>69</v>
      </c>
      <c r="M82" s="3" t="s">
        <v>492</v>
      </c>
      <c r="N82" s="3" t="s">
        <v>389</v>
      </c>
      <c r="O82" s="3" t="s">
        <v>390</v>
      </c>
    </row>
    <row r="83" spans="12:15">
      <c r="L83" s="3">
        <v>70</v>
      </c>
      <c r="M83" s="3" t="s">
        <v>493</v>
      </c>
      <c r="N83" s="3" t="s">
        <v>391</v>
      </c>
      <c r="O83" s="3" t="s">
        <v>392</v>
      </c>
    </row>
    <row r="84" spans="12:15">
      <c r="L84" s="3">
        <v>71</v>
      </c>
      <c r="M84" s="3" t="s">
        <v>237</v>
      </c>
      <c r="N84" s="3" t="s">
        <v>393</v>
      </c>
      <c r="O84" s="3" t="s">
        <v>394</v>
      </c>
    </row>
    <row r="85" spans="12:15">
      <c r="L85" s="3">
        <v>72</v>
      </c>
      <c r="M85" s="3" t="s">
        <v>222</v>
      </c>
      <c r="N85" s="3" t="s">
        <v>395</v>
      </c>
      <c r="O85" s="3" t="s">
        <v>396</v>
      </c>
    </row>
    <row r="86" spans="12:15">
      <c r="L86" s="3">
        <v>73</v>
      </c>
      <c r="M86" s="3" t="s">
        <v>223</v>
      </c>
      <c r="N86" s="3" t="s">
        <v>397</v>
      </c>
      <c r="O86" s="3" t="s">
        <v>398</v>
      </c>
    </row>
    <row r="87" spans="12:15">
      <c r="L87" s="3">
        <v>74</v>
      </c>
      <c r="M87" s="3" t="s">
        <v>224</v>
      </c>
      <c r="N87" s="3" t="s">
        <v>399</v>
      </c>
      <c r="O87" s="3" t="s">
        <v>400</v>
      </c>
    </row>
    <row r="88" spans="12:15">
      <c r="L88" s="3">
        <v>75</v>
      </c>
      <c r="M88" s="3" t="s">
        <v>235</v>
      </c>
      <c r="N88" s="3" t="s">
        <v>401</v>
      </c>
      <c r="O88" s="3" t="s">
        <v>402</v>
      </c>
    </row>
    <row r="89" spans="12:15">
      <c r="L89" s="3">
        <v>76</v>
      </c>
      <c r="M89" s="3" t="s">
        <v>225</v>
      </c>
      <c r="N89" s="3" t="s">
        <v>403</v>
      </c>
      <c r="O89" s="3" t="s">
        <v>404</v>
      </c>
    </row>
    <row r="90" spans="12:15">
      <c r="L90" s="3">
        <v>77</v>
      </c>
      <c r="M90" s="3" t="s">
        <v>226</v>
      </c>
      <c r="N90" s="3" t="s">
        <v>405</v>
      </c>
      <c r="O90" s="3" t="s">
        <v>406</v>
      </c>
    </row>
    <row r="91" spans="12:15">
      <c r="L91" s="3">
        <v>78</v>
      </c>
      <c r="M91" s="3" t="s">
        <v>227</v>
      </c>
      <c r="N91" s="3" t="s">
        <v>407</v>
      </c>
      <c r="O91" s="3" t="s">
        <v>408</v>
      </c>
    </row>
    <row r="92" spans="12:15">
      <c r="L92" s="3">
        <v>79</v>
      </c>
      <c r="M92" s="3" t="s">
        <v>228</v>
      </c>
      <c r="N92" s="3" t="s">
        <v>409</v>
      </c>
      <c r="O92" s="3" t="s">
        <v>410</v>
      </c>
    </row>
    <row r="93" spans="12:15">
      <c r="L93" s="3">
        <v>80</v>
      </c>
      <c r="M93" s="3" t="s">
        <v>229</v>
      </c>
      <c r="N93" s="3" t="s">
        <v>411</v>
      </c>
      <c r="O93" s="3" t="s">
        <v>412</v>
      </c>
    </row>
    <row r="94" spans="12:15">
      <c r="L94" s="3">
        <v>81</v>
      </c>
      <c r="M94" s="3" t="s">
        <v>230</v>
      </c>
      <c r="N94" s="3" t="s">
        <v>413</v>
      </c>
      <c r="O94" s="3" t="s">
        <v>414</v>
      </c>
    </row>
    <row r="95" spans="12:15">
      <c r="L95" s="3">
        <v>82</v>
      </c>
      <c r="M95" s="3" t="s">
        <v>231</v>
      </c>
      <c r="N95" s="3" t="s">
        <v>415</v>
      </c>
      <c r="O95" s="3" t="s">
        <v>416</v>
      </c>
    </row>
    <row r="96" spans="12:15">
      <c r="L96" s="3">
        <v>83</v>
      </c>
      <c r="M96" s="3" t="s">
        <v>232</v>
      </c>
      <c r="N96" s="3" t="s">
        <v>417</v>
      </c>
      <c r="O96" s="3" t="s">
        <v>418</v>
      </c>
    </row>
    <row r="97" spans="12:15">
      <c r="L97" s="3">
        <v>84</v>
      </c>
      <c r="M97" s="3" t="s">
        <v>238</v>
      </c>
      <c r="N97" s="3" t="s">
        <v>419</v>
      </c>
      <c r="O97" s="3" t="s">
        <v>420</v>
      </c>
    </row>
    <row r="98" spans="12:15">
      <c r="L98" s="3">
        <v>85</v>
      </c>
      <c r="M98" s="3" t="s">
        <v>239</v>
      </c>
      <c r="N98" s="3" t="s">
        <v>421</v>
      </c>
      <c r="O98" s="3" t="s">
        <v>422</v>
      </c>
    </row>
    <row r="99" spans="12:15">
      <c r="L99" s="3">
        <v>86</v>
      </c>
      <c r="M99" s="3" t="s">
        <v>241</v>
      </c>
      <c r="N99" s="3" t="s">
        <v>423</v>
      </c>
      <c r="O99" s="3" t="s">
        <v>424</v>
      </c>
    </row>
    <row r="100" spans="12:15">
      <c r="L100" s="3">
        <v>87</v>
      </c>
      <c r="M100" s="3" t="s">
        <v>233</v>
      </c>
      <c r="N100" s="3" t="s">
        <v>425</v>
      </c>
      <c r="O100" s="3" t="s">
        <v>426</v>
      </c>
    </row>
    <row r="101" spans="12:15">
      <c r="L101" s="3">
        <v>88</v>
      </c>
      <c r="M101" s="3" t="s">
        <v>236</v>
      </c>
      <c r="N101" s="3" t="s">
        <v>427</v>
      </c>
      <c r="O101" s="3" t="s">
        <v>428</v>
      </c>
    </row>
    <row r="102" spans="12:15">
      <c r="L102" s="3">
        <v>89</v>
      </c>
      <c r="M102" s="3" t="s">
        <v>234</v>
      </c>
      <c r="N102" s="3" t="s">
        <v>429</v>
      </c>
      <c r="O102" s="3" t="s">
        <v>430</v>
      </c>
    </row>
    <row r="103" spans="12:15">
      <c r="L103" s="3">
        <v>90</v>
      </c>
      <c r="M103" s="3" t="s">
        <v>247</v>
      </c>
      <c r="N103" s="3" t="s">
        <v>431</v>
      </c>
      <c r="O103" s="3" t="s">
        <v>432</v>
      </c>
    </row>
    <row r="104" spans="12:15">
      <c r="L104" s="3">
        <v>91</v>
      </c>
      <c r="M104" s="3" t="s">
        <v>242</v>
      </c>
      <c r="N104" s="3" t="s">
        <v>433</v>
      </c>
      <c r="O104" s="3" t="s">
        <v>434</v>
      </c>
    </row>
    <row r="105" spans="12:15">
      <c r="L105" s="3">
        <v>92</v>
      </c>
    </row>
    <row r="106" spans="12:15">
      <c r="L106" s="3">
        <v>93</v>
      </c>
    </row>
    <row r="107" spans="12:15">
      <c r="L107" s="3">
        <v>94</v>
      </c>
    </row>
    <row r="108" spans="12:15">
      <c r="L108" s="3">
        <v>95</v>
      </c>
    </row>
    <row r="109" spans="12:15">
      <c r="L109" s="3">
        <v>96</v>
      </c>
    </row>
    <row r="110" spans="12:15">
      <c r="L110" s="3">
        <v>97</v>
      </c>
    </row>
    <row r="111" spans="12:15">
      <c r="L111" s="3">
        <v>98</v>
      </c>
    </row>
    <row r="112" spans="12:15">
      <c r="L112" s="3">
        <v>99</v>
      </c>
    </row>
  </sheetData>
  <sheetProtection selectLockedCells="1"/>
  <mergeCells count="16">
    <mergeCell ref="B7:C7"/>
    <mergeCell ref="B8:C8"/>
    <mergeCell ref="B9:C9"/>
    <mergeCell ref="B10:C10"/>
    <mergeCell ref="D10:G10"/>
    <mergeCell ref="D8:G8"/>
    <mergeCell ref="D9:G9"/>
    <mergeCell ref="B3:C3"/>
    <mergeCell ref="B4:C4"/>
    <mergeCell ref="B6:C6"/>
    <mergeCell ref="D3:G3"/>
    <mergeCell ref="B5:C5"/>
    <mergeCell ref="D4:G4"/>
    <mergeCell ref="D5:E5"/>
    <mergeCell ref="F5:G5"/>
    <mergeCell ref="D6:G6"/>
  </mergeCells>
  <phoneticPr fontId="2"/>
  <dataValidations count="4">
    <dataValidation imeMode="on" allowBlank="1" showInputMessage="1" showErrorMessage="1" sqref="C6:C10 C3"/>
    <dataValidation imeMode="off" allowBlank="1" showInputMessage="1" showErrorMessage="1" sqref="D10"/>
    <dataValidation imeMode="hiragana" allowBlank="1" showInputMessage="1" showErrorMessage="1" sqref="D6:D9"/>
    <dataValidation type="list" imeMode="off" allowBlank="1" showInputMessage="1" showErrorMessage="1" sqref="D3:G3">
      <formula1>$L$14:$L$114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AS102"/>
  <sheetViews>
    <sheetView topLeftCell="Y1" zoomScaleNormal="100" workbookViewId="0">
      <pane ySplit="9" topLeftCell="A10" activePane="bottomLeft" state="frozen"/>
      <selection activeCell="O80" sqref="O80"/>
      <selection pane="bottomLeft" activeCell="AM9" sqref="AM9"/>
    </sheetView>
  </sheetViews>
  <sheetFormatPr defaultColWidth="9" defaultRowHeight="13.5"/>
  <cols>
    <col min="1" max="1" width="4.5" style="2" bestFit="1" customWidth="1"/>
    <col min="2" max="2" width="7.5" style="2" bestFit="1" customWidth="1"/>
    <col min="3" max="3" width="9" style="2"/>
    <col min="4" max="5" width="17.5" style="2" customWidth="1"/>
    <col min="6" max="6" width="12.5" style="2" customWidth="1"/>
    <col min="7" max="8" width="5.5" style="2" bestFit="1" customWidth="1"/>
    <col min="9" max="9" width="12.75" style="2" bestFit="1" customWidth="1"/>
    <col min="10" max="10" width="9.5" style="2" bestFit="1" customWidth="1"/>
    <col min="11" max="11" width="10.125" style="2" customWidth="1"/>
    <col min="12" max="12" width="12.75" style="2" bestFit="1" customWidth="1"/>
    <col min="13" max="13" width="9.5" style="2" bestFit="1" customWidth="1"/>
    <col min="14" max="14" width="10.125" style="2" customWidth="1"/>
    <col min="15" max="15" width="12.75" style="2" customWidth="1"/>
    <col min="16" max="16" width="9.5" style="2" customWidth="1"/>
    <col min="17" max="17" width="10.125" style="2" customWidth="1"/>
    <col min="18" max="19" width="10.5" style="2" customWidth="1"/>
    <col min="20" max="20" width="3.625" style="2" bestFit="1" customWidth="1"/>
    <col min="21" max="22" width="9" style="2" customWidth="1"/>
    <col min="23" max="23" width="13.875" style="3" customWidth="1"/>
    <col min="24" max="24" width="13.875" style="2" customWidth="1"/>
    <col min="25" max="25" width="9" style="2" customWidth="1"/>
    <col min="26" max="26" width="6.5" style="2" customWidth="1"/>
    <col min="27" max="28" width="16.125" style="2" customWidth="1"/>
    <col min="29" max="30" width="5.5" style="2" customWidth="1"/>
    <col min="31" max="31" width="9.5" style="6" customWidth="1"/>
    <col min="32" max="32" width="6.5" style="2" customWidth="1"/>
    <col min="33" max="34" width="16.125" style="2" customWidth="1"/>
    <col min="35" max="36" width="5.5" style="2" customWidth="1"/>
    <col min="37" max="37" width="9.5" style="2" customWidth="1"/>
    <col min="38" max="82" width="9" style="2" customWidth="1"/>
    <col min="83" max="16384" width="9" style="2"/>
  </cols>
  <sheetData>
    <row r="1" spans="1:45" ht="17.25">
      <c r="A1" s="10" t="s">
        <v>64</v>
      </c>
      <c r="B1" s="10"/>
    </row>
    <row r="2" spans="1:45">
      <c r="A2" s="4"/>
      <c r="B2" s="4"/>
    </row>
    <row r="3" spans="1:45" ht="14.25" thickBot="1">
      <c r="A3" s="4"/>
      <c r="B3" s="4"/>
      <c r="C3" s="156" t="s">
        <v>201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471" t="s">
        <v>196</v>
      </c>
      <c r="Q3" s="471"/>
      <c r="R3" s="471"/>
      <c r="S3" s="237"/>
    </row>
    <row r="4" spans="1:45" ht="14.25" thickBot="1">
      <c r="A4" s="4"/>
      <c r="B4" s="4"/>
      <c r="C4" s="156" t="s">
        <v>202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37"/>
      <c r="P4" s="160"/>
      <c r="Q4" s="159" t="s">
        <v>197</v>
      </c>
      <c r="R4" s="158" t="s">
        <v>639</v>
      </c>
      <c r="V4" s="3"/>
      <c r="W4" s="2"/>
      <c r="AD4" s="6"/>
      <c r="AE4" s="2"/>
    </row>
    <row r="5" spans="1:45">
      <c r="A5" s="4"/>
      <c r="B5" s="4"/>
      <c r="C5" s="44" t="s">
        <v>173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61" t="s">
        <v>119</v>
      </c>
      <c r="Q5" s="219"/>
      <c r="R5" s="221"/>
      <c r="V5" s="3"/>
      <c r="W5" s="2"/>
      <c r="AD5" s="6"/>
      <c r="AE5" s="2"/>
    </row>
    <row r="6" spans="1:45" ht="14.25" thickBot="1">
      <c r="A6" s="4"/>
      <c r="B6" s="4"/>
      <c r="C6" s="44" t="s">
        <v>193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162" t="s">
        <v>124</v>
      </c>
      <c r="Q6" s="220"/>
      <c r="R6" s="222"/>
      <c r="V6" s="3"/>
      <c r="W6" s="2"/>
      <c r="AD6" s="6"/>
      <c r="AE6" s="2"/>
    </row>
    <row r="7" spans="1:45" ht="14.25" thickBot="1"/>
    <row r="8" spans="1:45" ht="36.75" customHeight="1">
      <c r="A8" s="27"/>
      <c r="B8" s="226" t="s">
        <v>651</v>
      </c>
      <c r="C8" s="34" t="s">
        <v>214</v>
      </c>
      <c r="D8" s="34" t="s">
        <v>143</v>
      </c>
      <c r="E8" s="34" t="s">
        <v>144</v>
      </c>
      <c r="F8" s="284"/>
      <c r="G8" s="28" t="s">
        <v>40</v>
      </c>
      <c r="H8" s="30" t="s">
        <v>2</v>
      </c>
      <c r="I8" s="318" t="s">
        <v>42</v>
      </c>
      <c r="J8" s="331" t="s">
        <v>43</v>
      </c>
      <c r="K8" s="261" t="s">
        <v>652</v>
      </c>
      <c r="L8" s="318" t="s">
        <v>44</v>
      </c>
      <c r="M8" s="331" t="s">
        <v>45</v>
      </c>
      <c r="N8" s="261" t="s">
        <v>653</v>
      </c>
      <c r="O8" s="325" t="s">
        <v>46</v>
      </c>
      <c r="P8" s="338" t="s">
        <v>47</v>
      </c>
      <c r="Q8" s="262" t="s">
        <v>654</v>
      </c>
      <c r="R8" s="32" t="s">
        <v>655</v>
      </c>
      <c r="S8" s="32" t="s">
        <v>656</v>
      </c>
      <c r="T8" s="32"/>
    </row>
    <row r="9" spans="1:45" ht="14.25" thickBot="1">
      <c r="A9" s="35" t="s">
        <v>48</v>
      </c>
      <c r="B9" s="227" t="s">
        <v>657</v>
      </c>
      <c r="C9" s="21">
        <v>1001</v>
      </c>
      <c r="D9" s="21" t="s">
        <v>213</v>
      </c>
      <c r="E9" s="21" t="s">
        <v>658</v>
      </c>
      <c r="F9" s="285"/>
      <c r="G9" s="21" t="s">
        <v>3</v>
      </c>
      <c r="H9" s="31">
        <v>2</v>
      </c>
      <c r="I9" s="319" t="s">
        <v>659</v>
      </c>
      <c r="J9" s="332">
        <v>12.53</v>
      </c>
      <c r="K9" s="263"/>
      <c r="L9" s="319" t="s">
        <v>660</v>
      </c>
      <c r="M9" s="332" t="s">
        <v>69</v>
      </c>
      <c r="N9" s="263"/>
      <c r="O9" s="319" t="s">
        <v>661</v>
      </c>
      <c r="P9" s="332" t="s">
        <v>662</v>
      </c>
      <c r="Q9" s="264"/>
      <c r="R9" s="33" t="s">
        <v>664</v>
      </c>
      <c r="S9" s="33" t="s">
        <v>665</v>
      </c>
      <c r="T9" s="315"/>
      <c r="Z9" s="6" t="s">
        <v>666</v>
      </c>
      <c r="AA9" s="6" t="s">
        <v>49</v>
      </c>
      <c r="AB9" s="6" t="s">
        <v>106</v>
      </c>
      <c r="AC9" s="6" t="s">
        <v>40</v>
      </c>
      <c r="AD9" s="6" t="s">
        <v>2</v>
      </c>
      <c r="AE9" s="12" t="s">
        <v>194</v>
      </c>
      <c r="AF9" s="6" t="s">
        <v>667</v>
      </c>
      <c r="AG9" s="6" t="s">
        <v>49</v>
      </c>
      <c r="AH9" s="6" t="s">
        <v>668</v>
      </c>
      <c r="AI9" s="6" t="s">
        <v>40</v>
      </c>
      <c r="AJ9" s="6" t="s">
        <v>2</v>
      </c>
      <c r="AK9" s="6" t="s">
        <v>194</v>
      </c>
      <c r="AL9" s="2" t="s">
        <v>195</v>
      </c>
      <c r="AM9" s="2">
        <f>COUNT(AM10:AM99)</f>
        <v>0</v>
      </c>
      <c r="AN9" s="2" t="s">
        <v>198</v>
      </c>
      <c r="AO9" s="2">
        <f>COUNT(AO10:AO99)</f>
        <v>0</v>
      </c>
      <c r="AP9" s="2" t="s">
        <v>199</v>
      </c>
      <c r="AQ9" s="2">
        <f>COUNT(AQ10:AQ99)</f>
        <v>0</v>
      </c>
      <c r="AR9" s="2" t="s">
        <v>200</v>
      </c>
      <c r="AS9" s="2">
        <f>COUNT(AS10:AS99)</f>
        <v>0</v>
      </c>
    </row>
    <row r="10" spans="1:45">
      <c r="A10" s="36">
        <v>1</v>
      </c>
      <c r="B10" s="251"/>
      <c r="C10" s="66"/>
      <c r="D10" s="66"/>
      <c r="E10" s="66"/>
      <c r="F10" s="286"/>
      <c r="G10" s="66"/>
      <c r="H10" s="67"/>
      <c r="I10" s="320"/>
      <c r="J10" s="333"/>
      <c r="K10" s="265"/>
      <c r="L10" s="320"/>
      <c r="M10" s="333"/>
      <c r="N10" s="265"/>
      <c r="O10" s="326"/>
      <c r="P10" s="339"/>
      <c r="Q10" s="266"/>
      <c r="R10" s="68"/>
      <c r="S10" s="68"/>
      <c r="T10" s="316">
        <v>1</v>
      </c>
      <c r="W10" s="267"/>
      <c r="X10" s="268"/>
      <c r="Z10" s="6" t="str">
        <f t="shared" ref="Z10:Z73" si="0">IF(G10="男",C10,"")</f>
        <v/>
      </c>
      <c r="AA10" s="6" t="str">
        <f t="shared" ref="AA10:AA73" si="1">IF(G10="男",D10,"")</f>
        <v/>
      </c>
      <c r="AB10" s="6" t="str">
        <f t="shared" ref="AB10:AB73" si="2">IF(G10="男",E10,"")</f>
        <v/>
      </c>
      <c r="AC10" s="6" t="str">
        <f t="shared" ref="AC10:AC73" si="3">IF(G10="男",G10,"")</f>
        <v/>
      </c>
      <c r="AD10" s="6" t="str">
        <f t="shared" ref="AD10:AD73" si="4">IF(G10="男",IF(H10="","",H10),"")</f>
        <v/>
      </c>
      <c r="AE10" s="12" t="str">
        <f>IF(G10="男",data_kyogisha!A2,"")</f>
        <v/>
      </c>
      <c r="AF10" s="6" t="str">
        <f t="shared" ref="AF10:AF73" si="5">IF(G10="女",C10,"")</f>
        <v/>
      </c>
      <c r="AG10" s="6" t="str">
        <f t="shared" ref="AG10:AG73" si="6">IF(G10="女",D10,"")</f>
        <v/>
      </c>
      <c r="AH10" s="6" t="str">
        <f t="shared" ref="AH10:AH73" si="7">IF(G10="女",E10,"")</f>
        <v/>
      </c>
      <c r="AI10" s="6" t="str">
        <f t="shared" ref="AI10:AI73" si="8">IF(G10="女",G10,"")</f>
        <v/>
      </c>
      <c r="AJ10" s="6" t="str">
        <f t="shared" ref="AJ10:AJ73" si="9">IF(G10="女",IF(H10="","",H10),"")</f>
        <v/>
      </c>
      <c r="AK10" s="2" t="str">
        <f>IF(G10="女",data_kyogisha!A2,"")</f>
        <v/>
      </c>
      <c r="AL10" s="2">
        <f>IF(AND(G10="男",R10="○"),1,0)</f>
        <v>0</v>
      </c>
      <c r="AM10" s="2" t="str">
        <f t="shared" ref="AM10:AM73" si="10">IF(AND(G10="男",R10="○"),C10,"")</f>
        <v/>
      </c>
      <c r="AN10" s="2">
        <f>IF(AND(G10="男",S10="○"),1,0)</f>
        <v>0</v>
      </c>
      <c r="AO10" s="2" t="str">
        <f t="shared" ref="AO10:AO73" si="11">IF(AND(G10="男",S10="○"),C10,"")</f>
        <v/>
      </c>
      <c r="AP10" s="2">
        <f>IF(AND(G10="女",R10="○"),1,0)</f>
        <v>0</v>
      </c>
      <c r="AQ10" s="2" t="str">
        <f t="shared" ref="AQ10:AQ73" si="12">IF(AND(G10="女",R10="○"),C10,"")</f>
        <v/>
      </c>
      <c r="AR10" s="2">
        <f>IF(AND(G10="女",S10="○"),1,0)</f>
        <v>0</v>
      </c>
      <c r="AS10" s="2" t="str">
        <f t="shared" ref="AS10:AS73" si="13">IF(AND(G10="女",S10="○"),C10,"")</f>
        <v/>
      </c>
    </row>
    <row r="11" spans="1:45">
      <c r="A11" s="36">
        <v>2</v>
      </c>
      <c r="B11" s="251"/>
      <c r="C11" s="66"/>
      <c r="D11" s="66"/>
      <c r="E11" s="66"/>
      <c r="F11" s="286"/>
      <c r="G11" s="66"/>
      <c r="H11" s="67"/>
      <c r="I11" s="320"/>
      <c r="J11" s="333"/>
      <c r="K11" s="265"/>
      <c r="L11" s="320"/>
      <c r="M11" s="333"/>
      <c r="N11" s="265"/>
      <c r="O11" s="326"/>
      <c r="P11" s="339"/>
      <c r="Q11" s="266"/>
      <c r="R11" s="68"/>
      <c r="S11" s="68"/>
      <c r="T11" s="316">
        <v>2</v>
      </c>
      <c r="V11" s="2" t="s">
        <v>3</v>
      </c>
      <c r="W11" s="269" t="str">
        <f>IF(種目情報!A4="","",種目情報!A4)</f>
        <v>北男100m</v>
      </c>
      <c r="X11" s="270" t="str">
        <f>IF(種目情報!E4="","",種目情報!E4)</f>
        <v>北女100m</v>
      </c>
      <c r="Y11" s="2" t="s">
        <v>663</v>
      </c>
      <c r="Z11" s="6" t="str">
        <f>IF(G11="男",C11,"")</f>
        <v/>
      </c>
      <c r="AA11" s="6" t="str">
        <f t="shared" si="1"/>
        <v/>
      </c>
      <c r="AB11" s="6" t="str">
        <f t="shared" si="2"/>
        <v/>
      </c>
      <c r="AC11" s="6" t="str">
        <f t="shared" si="3"/>
        <v/>
      </c>
      <c r="AD11" s="6" t="str">
        <f t="shared" si="4"/>
        <v/>
      </c>
      <c r="AE11" s="12" t="str">
        <f>IF(G11="男",data_kyogisha!A3,"")</f>
        <v/>
      </c>
      <c r="AF11" s="6" t="str">
        <f t="shared" si="5"/>
        <v/>
      </c>
      <c r="AG11" s="6" t="str">
        <f t="shared" si="6"/>
        <v/>
      </c>
      <c r="AH11" s="6" t="str">
        <f t="shared" si="7"/>
        <v/>
      </c>
      <c r="AI11" s="6" t="str">
        <f t="shared" si="8"/>
        <v/>
      </c>
      <c r="AJ11" s="6" t="str">
        <f t="shared" si="9"/>
        <v/>
      </c>
      <c r="AK11" s="6" t="str">
        <f>IF(G11="女",data_kyogisha!A3,"")</f>
        <v/>
      </c>
      <c r="AL11" s="2">
        <f t="shared" ref="AL11:AL74" si="14">IF(AND(G11="男",R11="○"),AL10+1,AL10)</f>
        <v>0</v>
      </c>
      <c r="AM11" s="2" t="str">
        <f t="shared" si="10"/>
        <v/>
      </c>
      <c r="AN11" s="2">
        <f t="shared" ref="AN11:AN74" si="15">IF(AND(G11="男",S11="○"),AN10+1,AN10)</f>
        <v>0</v>
      </c>
      <c r="AO11" s="2" t="str">
        <f t="shared" si="11"/>
        <v/>
      </c>
      <c r="AP11" s="2">
        <f t="shared" ref="AP11:AP74" si="16">IF(AND(G11="女",R11="○"),AP10+1,AP10)</f>
        <v>0</v>
      </c>
      <c r="AQ11" s="2" t="str">
        <f t="shared" si="12"/>
        <v/>
      </c>
      <c r="AR11" s="2">
        <f t="shared" ref="AR11:AR74" si="17">IF(AND(G11="女",S11="○"),AR10+1,AR10)</f>
        <v>0</v>
      </c>
      <c r="AS11" s="2" t="str">
        <f t="shared" si="13"/>
        <v/>
      </c>
    </row>
    <row r="12" spans="1:45">
      <c r="A12" s="36">
        <v>3</v>
      </c>
      <c r="B12" s="251"/>
      <c r="C12" s="66"/>
      <c r="D12" s="66"/>
      <c r="E12" s="66"/>
      <c r="F12" s="286"/>
      <c r="G12" s="66"/>
      <c r="H12" s="67"/>
      <c r="I12" s="320"/>
      <c r="J12" s="333"/>
      <c r="K12" s="265"/>
      <c r="L12" s="320"/>
      <c r="M12" s="333"/>
      <c r="N12" s="265"/>
      <c r="O12" s="326"/>
      <c r="P12" s="339"/>
      <c r="Q12" s="266"/>
      <c r="R12" s="68"/>
      <c r="S12" s="68"/>
      <c r="T12" s="316">
        <v>3</v>
      </c>
      <c r="V12" s="2" t="s">
        <v>50</v>
      </c>
      <c r="W12" s="269" t="str">
        <f>IF(種目情報!A5="","",種目情報!A5)</f>
        <v>北男200m</v>
      </c>
      <c r="X12" s="270" t="str">
        <f>IF(種目情報!E5="","",種目情報!E5)</f>
        <v>北女200m</v>
      </c>
      <c r="Z12" s="6" t="str">
        <f t="shared" si="0"/>
        <v/>
      </c>
      <c r="AA12" s="6" t="str">
        <f t="shared" si="1"/>
        <v/>
      </c>
      <c r="AB12" s="6" t="str">
        <f t="shared" si="2"/>
        <v/>
      </c>
      <c r="AC12" s="6" t="str">
        <f t="shared" si="3"/>
        <v/>
      </c>
      <c r="AD12" s="6" t="str">
        <f t="shared" si="4"/>
        <v/>
      </c>
      <c r="AE12" s="12" t="str">
        <f>IF(G12="男",data_kyogisha!A4,"")</f>
        <v/>
      </c>
      <c r="AF12" s="6" t="str">
        <f t="shared" si="5"/>
        <v/>
      </c>
      <c r="AG12" s="6" t="str">
        <f t="shared" si="6"/>
        <v/>
      </c>
      <c r="AH12" s="6" t="str">
        <f t="shared" si="7"/>
        <v/>
      </c>
      <c r="AI12" s="6" t="str">
        <f t="shared" si="8"/>
        <v/>
      </c>
      <c r="AJ12" s="6" t="str">
        <f t="shared" si="9"/>
        <v/>
      </c>
      <c r="AK12" s="6" t="str">
        <f>IF(G12="女",data_kyogisha!A4,"")</f>
        <v/>
      </c>
      <c r="AL12" s="2">
        <f t="shared" si="14"/>
        <v>0</v>
      </c>
      <c r="AM12" s="2" t="str">
        <f t="shared" si="10"/>
        <v/>
      </c>
      <c r="AN12" s="2">
        <f t="shared" si="15"/>
        <v>0</v>
      </c>
      <c r="AO12" s="2" t="str">
        <f t="shared" si="11"/>
        <v/>
      </c>
      <c r="AP12" s="2">
        <f t="shared" si="16"/>
        <v>0</v>
      </c>
      <c r="AQ12" s="2" t="str">
        <f t="shared" si="12"/>
        <v/>
      </c>
      <c r="AR12" s="2">
        <f t="shared" si="17"/>
        <v>0</v>
      </c>
      <c r="AS12" s="2" t="str">
        <f t="shared" si="13"/>
        <v/>
      </c>
    </row>
    <row r="13" spans="1:45">
      <c r="A13" s="36">
        <v>4</v>
      </c>
      <c r="B13" s="251"/>
      <c r="C13" s="66"/>
      <c r="D13" s="66"/>
      <c r="E13" s="66"/>
      <c r="F13" s="286"/>
      <c r="G13" s="66"/>
      <c r="H13" s="67"/>
      <c r="I13" s="320"/>
      <c r="J13" s="333"/>
      <c r="K13" s="265"/>
      <c r="L13" s="320"/>
      <c r="M13" s="333"/>
      <c r="N13" s="265"/>
      <c r="O13" s="326"/>
      <c r="P13" s="339"/>
      <c r="Q13" s="266"/>
      <c r="R13" s="68"/>
      <c r="S13" s="68"/>
      <c r="T13" s="316">
        <v>4</v>
      </c>
      <c r="W13" s="269" t="str">
        <f>IF(種目情報!A6="","",種目情報!A6)</f>
        <v>北男400m</v>
      </c>
      <c r="X13" s="270" t="str">
        <f>IF(種目情報!E6="","",種目情報!E6)</f>
        <v>北女400m</v>
      </c>
      <c r="Z13" s="6" t="str">
        <f t="shared" si="0"/>
        <v/>
      </c>
      <c r="AA13" s="6" t="str">
        <f t="shared" si="1"/>
        <v/>
      </c>
      <c r="AB13" s="6" t="str">
        <f t="shared" si="2"/>
        <v/>
      </c>
      <c r="AC13" s="6" t="str">
        <f t="shared" si="3"/>
        <v/>
      </c>
      <c r="AD13" s="6" t="str">
        <f t="shared" si="4"/>
        <v/>
      </c>
      <c r="AE13" s="12" t="str">
        <f>IF(G13="男",data_kyogisha!A5,"")</f>
        <v/>
      </c>
      <c r="AF13" s="6" t="str">
        <f t="shared" si="5"/>
        <v/>
      </c>
      <c r="AG13" s="6" t="str">
        <f t="shared" si="6"/>
        <v/>
      </c>
      <c r="AH13" s="6" t="str">
        <f t="shared" si="7"/>
        <v/>
      </c>
      <c r="AI13" s="6" t="str">
        <f t="shared" si="8"/>
        <v/>
      </c>
      <c r="AJ13" s="6" t="str">
        <f t="shared" si="9"/>
        <v/>
      </c>
      <c r="AK13" s="6" t="str">
        <f>IF(G13="女",data_kyogisha!A5,"")</f>
        <v/>
      </c>
      <c r="AL13" s="2">
        <f t="shared" si="14"/>
        <v>0</v>
      </c>
      <c r="AM13" s="2" t="str">
        <f t="shared" si="10"/>
        <v/>
      </c>
      <c r="AN13" s="2">
        <f t="shared" si="15"/>
        <v>0</v>
      </c>
      <c r="AO13" s="2" t="str">
        <f t="shared" si="11"/>
        <v/>
      </c>
      <c r="AP13" s="2">
        <f t="shared" si="16"/>
        <v>0</v>
      </c>
      <c r="AQ13" s="2" t="str">
        <f t="shared" si="12"/>
        <v/>
      </c>
      <c r="AR13" s="2">
        <f t="shared" si="17"/>
        <v>0</v>
      </c>
      <c r="AS13" s="2" t="str">
        <f t="shared" si="13"/>
        <v/>
      </c>
    </row>
    <row r="14" spans="1:45" ht="14.25" thickBot="1">
      <c r="A14" s="291">
        <v>5</v>
      </c>
      <c r="B14" s="292"/>
      <c r="C14" s="293"/>
      <c r="D14" s="293"/>
      <c r="E14" s="293"/>
      <c r="F14" s="294"/>
      <c r="G14" s="293"/>
      <c r="H14" s="295"/>
      <c r="I14" s="321"/>
      <c r="J14" s="334"/>
      <c r="K14" s="296"/>
      <c r="L14" s="321"/>
      <c r="M14" s="334"/>
      <c r="N14" s="296"/>
      <c r="O14" s="327"/>
      <c r="P14" s="340"/>
      <c r="Q14" s="297"/>
      <c r="R14" s="298"/>
      <c r="S14" s="298"/>
      <c r="T14" s="317">
        <v>5</v>
      </c>
      <c r="W14" s="269" t="str">
        <f>IF(種目情報!A7="","",種目情報!A7)</f>
        <v>北男800m</v>
      </c>
      <c r="X14" s="270" t="str">
        <f>IF(種目情報!E7="","",種目情報!E7)</f>
        <v>北女800m</v>
      </c>
      <c r="Z14" s="6" t="str">
        <f t="shared" si="0"/>
        <v/>
      </c>
      <c r="AA14" s="6" t="str">
        <f t="shared" si="1"/>
        <v/>
      </c>
      <c r="AB14" s="6" t="str">
        <f t="shared" si="2"/>
        <v/>
      </c>
      <c r="AC14" s="6" t="str">
        <f t="shared" si="3"/>
        <v/>
      </c>
      <c r="AD14" s="6" t="str">
        <f t="shared" si="4"/>
        <v/>
      </c>
      <c r="AE14" s="12" t="str">
        <f>IF(G14="男",data_kyogisha!A6,"")</f>
        <v/>
      </c>
      <c r="AF14" s="6" t="str">
        <f t="shared" si="5"/>
        <v/>
      </c>
      <c r="AG14" s="6" t="str">
        <f t="shared" si="6"/>
        <v/>
      </c>
      <c r="AH14" s="6" t="str">
        <f t="shared" si="7"/>
        <v/>
      </c>
      <c r="AI14" s="6" t="str">
        <f t="shared" si="8"/>
        <v/>
      </c>
      <c r="AJ14" s="6" t="str">
        <f t="shared" si="9"/>
        <v/>
      </c>
      <c r="AK14" s="6" t="str">
        <f>IF(G14="女",data_kyogisha!A6,"")</f>
        <v/>
      </c>
      <c r="AL14" s="2">
        <f t="shared" si="14"/>
        <v>0</v>
      </c>
      <c r="AM14" s="2" t="str">
        <f t="shared" si="10"/>
        <v/>
      </c>
      <c r="AN14" s="2">
        <f t="shared" si="15"/>
        <v>0</v>
      </c>
      <c r="AO14" s="2" t="str">
        <f t="shared" si="11"/>
        <v/>
      </c>
      <c r="AP14" s="2">
        <f t="shared" si="16"/>
        <v>0</v>
      </c>
      <c r="AQ14" s="2" t="str">
        <f t="shared" si="12"/>
        <v/>
      </c>
      <c r="AR14" s="2">
        <f t="shared" si="17"/>
        <v>0</v>
      </c>
      <c r="AS14" s="2" t="str">
        <f t="shared" si="13"/>
        <v/>
      </c>
    </row>
    <row r="15" spans="1:45">
      <c r="A15" s="27">
        <v>6</v>
      </c>
      <c r="B15" s="307"/>
      <c r="C15" s="308"/>
      <c r="D15" s="308"/>
      <c r="E15" s="308"/>
      <c r="F15" s="309"/>
      <c r="G15" s="308"/>
      <c r="H15" s="310"/>
      <c r="I15" s="322"/>
      <c r="J15" s="335"/>
      <c r="K15" s="311"/>
      <c r="L15" s="322"/>
      <c r="M15" s="335"/>
      <c r="N15" s="311"/>
      <c r="O15" s="328"/>
      <c r="P15" s="341"/>
      <c r="Q15" s="312"/>
      <c r="R15" s="313"/>
      <c r="S15" s="313"/>
      <c r="T15" s="32">
        <v>6</v>
      </c>
      <c r="W15" s="269" t="str">
        <f>IF(種目情報!A8="","",種目情報!A8)</f>
        <v>北男1500m</v>
      </c>
      <c r="X15" s="270" t="str">
        <f>IF(種目情報!E8="","",種目情報!E8)</f>
        <v>北女1500m</v>
      </c>
      <c r="Z15" s="6" t="str">
        <f t="shared" si="0"/>
        <v/>
      </c>
      <c r="AA15" s="6" t="str">
        <f t="shared" si="1"/>
        <v/>
      </c>
      <c r="AB15" s="6" t="str">
        <f t="shared" si="2"/>
        <v/>
      </c>
      <c r="AC15" s="6" t="str">
        <f t="shared" si="3"/>
        <v/>
      </c>
      <c r="AD15" s="6" t="str">
        <f t="shared" si="4"/>
        <v/>
      </c>
      <c r="AE15" s="12" t="str">
        <f>IF(G15="男",data_kyogisha!A7,"")</f>
        <v/>
      </c>
      <c r="AF15" s="6" t="str">
        <f t="shared" si="5"/>
        <v/>
      </c>
      <c r="AG15" s="6" t="str">
        <f t="shared" si="6"/>
        <v/>
      </c>
      <c r="AH15" s="6" t="str">
        <f t="shared" si="7"/>
        <v/>
      </c>
      <c r="AI15" s="6" t="str">
        <f t="shared" si="8"/>
        <v/>
      </c>
      <c r="AJ15" s="6" t="str">
        <f t="shared" si="9"/>
        <v/>
      </c>
      <c r="AK15" s="6" t="str">
        <f>IF(G15="女",data_kyogisha!A7,"")</f>
        <v/>
      </c>
      <c r="AL15" s="2">
        <f t="shared" si="14"/>
        <v>0</v>
      </c>
      <c r="AM15" s="2" t="str">
        <f t="shared" si="10"/>
        <v/>
      </c>
      <c r="AN15" s="2">
        <f t="shared" si="15"/>
        <v>0</v>
      </c>
      <c r="AO15" s="2" t="str">
        <f t="shared" si="11"/>
        <v/>
      </c>
      <c r="AP15" s="2">
        <f t="shared" si="16"/>
        <v>0</v>
      </c>
      <c r="AQ15" s="2" t="str">
        <f t="shared" si="12"/>
        <v/>
      </c>
      <c r="AR15" s="2">
        <f t="shared" si="17"/>
        <v>0</v>
      </c>
      <c r="AS15" s="2" t="str">
        <f t="shared" si="13"/>
        <v/>
      </c>
    </row>
    <row r="16" spans="1:45">
      <c r="A16" s="36">
        <v>7</v>
      </c>
      <c r="B16" s="251"/>
      <c r="C16" s="66"/>
      <c r="D16" s="66"/>
      <c r="E16" s="66"/>
      <c r="F16" s="286"/>
      <c r="G16" s="66"/>
      <c r="H16" s="67"/>
      <c r="I16" s="320"/>
      <c r="J16" s="333"/>
      <c r="K16" s="265"/>
      <c r="L16" s="320"/>
      <c r="M16" s="333"/>
      <c r="N16" s="265"/>
      <c r="O16" s="326"/>
      <c r="P16" s="339"/>
      <c r="Q16" s="266"/>
      <c r="R16" s="68"/>
      <c r="S16" s="68"/>
      <c r="T16" s="316">
        <v>7</v>
      </c>
      <c r="V16" s="2" t="s">
        <v>675</v>
      </c>
      <c r="W16" s="269" t="str">
        <f>IF(種目情報!A9="","",種目情報!A9)</f>
        <v>北男5000m</v>
      </c>
      <c r="X16" s="270" t="str">
        <f>IF(種目情報!E9="","",種目情報!E9)</f>
        <v>北女3000m</v>
      </c>
      <c r="Z16" s="6" t="str">
        <f t="shared" si="0"/>
        <v/>
      </c>
      <c r="AA16" s="6" t="str">
        <f t="shared" si="1"/>
        <v/>
      </c>
      <c r="AB16" s="6" t="str">
        <f t="shared" si="2"/>
        <v/>
      </c>
      <c r="AC16" s="6" t="str">
        <f t="shared" si="3"/>
        <v/>
      </c>
      <c r="AD16" s="6" t="str">
        <f t="shared" si="4"/>
        <v/>
      </c>
      <c r="AE16" s="12" t="str">
        <f>IF(G16="男",data_kyogisha!A8,"")</f>
        <v/>
      </c>
      <c r="AF16" s="6" t="str">
        <f t="shared" si="5"/>
        <v/>
      </c>
      <c r="AG16" s="6" t="str">
        <f t="shared" si="6"/>
        <v/>
      </c>
      <c r="AH16" s="6" t="str">
        <f t="shared" si="7"/>
        <v/>
      </c>
      <c r="AI16" s="6" t="str">
        <f t="shared" si="8"/>
        <v/>
      </c>
      <c r="AJ16" s="6" t="str">
        <f t="shared" si="9"/>
        <v/>
      </c>
      <c r="AK16" s="6" t="str">
        <f>IF(G16="女",data_kyogisha!A8,"")</f>
        <v/>
      </c>
      <c r="AL16" s="2">
        <f t="shared" si="14"/>
        <v>0</v>
      </c>
      <c r="AM16" s="2" t="str">
        <f t="shared" si="10"/>
        <v/>
      </c>
      <c r="AN16" s="2">
        <f t="shared" si="15"/>
        <v>0</v>
      </c>
      <c r="AO16" s="2" t="str">
        <f t="shared" si="11"/>
        <v/>
      </c>
      <c r="AP16" s="2">
        <f t="shared" si="16"/>
        <v>0</v>
      </c>
      <c r="AQ16" s="2" t="str">
        <f t="shared" si="12"/>
        <v/>
      </c>
      <c r="AR16" s="2">
        <f t="shared" si="17"/>
        <v>0</v>
      </c>
      <c r="AS16" s="2" t="str">
        <f t="shared" si="13"/>
        <v/>
      </c>
    </row>
    <row r="17" spans="1:45">
      <c r="A17" s="36">
        <v>8</v>
      </c>
      <c r="B17" s="251"/>
      <c r="C17" s="66"/>
      <c r="D17" s="66"/>
      <c r="E17" s="66"/>
      <c r="F17" s="286"/>
      <c r="G17" s="66"/>
      <c r="H17" s="67"/>
      <c r="I17" s="320"/>
      <c r="J17" s="333"/>
      <c r="K17" s="265"/>
      <c r="L17" s="320"/>
      <c r="M17" s="333"/>
      <c r="N17" s="265"/>
      <c r="O17" s="326"/>
      <c r="P17" s="339"/>
      <c r="Q17" s="266"/>
      <c r="R17" s="68"/>
      <c r="S17" s="68"/>
      <c r="T17" s="316">
        <v>8</v>
      </c>
      <c r="W17" s="269" t="str">
        <f>IF(種目情報!A10="","",種目情報!A10)</f>
        <v>北男110mH</v>
      </c>
      <c r="X17" s="270" t="str">
        <f>IF(種目情報!E10="","",種目情報!E10)</f>
        <v>北女100mH</v>
      </c>
      <c r="Z17" s="6" t="str">
        <f t="shared" si="0"/>
        <v/>
      </c>
      <c r="AA17" s="6" t="str">
        <f t="shared" si="1"/>
        <v/>
      </c>
      <c r="AB17" s="6" t="str">
        <f t="shared" si="2"/>
        <v/>
      </c>
      <c r="AC17" s="6" t="str">
        <f t="shared" si="3"/>
        <v/>
      </c>
      <c r="AD17" s="6" t="str">
        <f t="shared" si="4"/>
        <v/>
      </c>
      <c r="AE17" s="12" t="str">
        <f>IF(G17="男",data_kyogisha!A9,"")</f>
        <v/>
      </c>
      <c r="AF17" s="6" t="str">
        <f t="shared" si="5"/>
        <v/>
      </c>
      <c r="AG17" s="6" t="str">
        <f t="shared" si="6"/>
        <v/>
      </c>
      <c r="AH17" s="6" t="str">
        <f t="shared" si="7"/>
        <v/>
      </c>
      <c r="AI17" s="6" t="str">
        <f t="shared" si="8"/>
        <v/>
      </c>
      <c r="AJ17" s="6" t="str">
        <f t="shared" si="9"/>
        <v/>
      </c>
      <c r="AK17" s="6" t="str">
        <f>IF(G17="女",data_kyogisha!A9,"")</f>
        <v/>
      </c>
      <c r="AL17" s="2">
        <f t="shared" si="14"/>
        <v>0</v>
      </c>
      <c r="AM17" s="2" t="str">
        <f t="shared" si="10"/>
        <v/>
      </c>
      <c r="AN17" s="2">
        <f t="shared" si="15"/>
        <v>0</v>
      </c>
      <c r="AO17" s="2" t="str">
        <f t="shared" si="11"/>
        <v/>
      </c>
      <c r="AP17" s="2">
        <f t="shared" si="16"/>
        <v>0</v>
      </c>
      <c r="AQ17" s="2" t="str">
        <f t="shared" si="12"/>
        <v/>
      </c>
      <c r="AR17" s="2">
        <f t="shared" si="17"/>
        <v>0</v>
      </c>
      <c r="AS17" s="2" t="str">
        <f t="shared" si="13"/>
        <v/>
      </c>
    </row>
    <row r="18" spans="1:45">
      <c r="A18" s="36">
        <v>9</v>
      </c>
      <c r="B18" s="251"/>
      <c r="C18" s="66"/>
      <c r="D18" s="66"/>
      <c r="E18" s="66"/>
      <c r="F18" s="286"/>
      <c r="G18" s="66"/>
      <c r="H18" s="67"/>
      <c r="I18" s="320"/>
      <c r="J18" s="333"/>
      <c r="K18" s="265"/>
      <c r="L18" s="320"/>
      <c r="M18" s="333"/>
      <c r="N18" s="265"/>
      <c r="O18" s="326"/>
      <c r="P18" s="339"/>
      <c r="Q18" s="266"/>
      <c r="R18" s="68"/>
      <c r="S18" s="68"/>
      <c r="T18" s="316">
        <v>9</v>
      </c>
      <c r="W18" s="269" t="str">
        <f>IF(種目情報!A11="","",種目情報!A11)</f>
        <v>北男400mH</v>
      </c>
      <c r="X18" s="270" t="str">
        <f>IF(種目情報!E11="","",種目情報!E11)</f>
        <v>北女400mH</v>
      </c>
      <c r="Z18" s="6" t="str">
        <f t="shared" si="0"/>
        <v/>
      </c>
      <c r="AA18" s="6" t="str">
        <f t="shared" si="1"/>
        <v/>
      </c>
      <c r="AB18" s="6" t="str">
        <f t="shared" si="2"/>
        <v/>
      </c>
      <c r="AC18" s="6" t="str">
        <f t="shared" si="3"/>
        <v/>
      </c>
      <c r="AD18" s="6" t="str">
        <f t="shared" si="4"/>
        <v/>
      </c>
      <c r="AE18" s="12" t="str">
        <f>IF(G18="男",data_kyogisha!A10,"")</f>
        <v/>
      </c>
      <c r="AF18" s="6" t="str">
        <f t="shared" si="5"/>
        <v/>
      </c>
      <c r="AG18" s="6" t="str">
        <f t="shared" si="6"/>
        <v/>
      </c>
      <c r="AH18" s="6" t="str">
        <f t="shared" si="7"/>
        <v/>
      </c>
      <c r="AI18" s="6" t="str">
        <f t="shared" si="8"/>
        <v/>
      </c>
      <c r="AJ18" s="6" t="str">
        <f t="shared" si="9"/>
        <v/>
      </c>
      <c r="AK18" s="6" t="str">
        <f>IF(G18="女",data_kyogisha!A10,"")</f>
        <v/>
      </c>
      <c r="AL18" s="2">
        <f t="shared" si="14"/>
        <v>0</v>
      </c>
      <c r="AM18" s="2" t="str">
        <f t="shared" si="10"/>
        <v/>
      </c>
      <c r="AN18" s="2">
        <f t="shared" si="15"/>
        <v>0</v>
      </c>
      <c r="AO18" s="2" t="str">
        <f t="shared" si="11"/>
        <v/>
      </c>
      <c r="AP18" s="2">
        <f t="shared" si="16"/>
        <v>0</v>
      </c>
      <c r="AQ18" s="2" t="str">
        <f t="shared" si="12"/>
        <v/>
      </c>
      <c r="AR18" s="2">
        <f t="shared" si="17"/>
        <v>0</v>
      </c>
      <c r="AS18" s="2" t="str">
        <f t="shared" si="13"/>
        <v/>
      </c>
    </row>
    <row r="19" spans="1:45" ht="14.25" thickBot="1">
      <c r="A19" s="26">
        <v>10</v>
      </c>
      <c r="B19" s="314"/>
      <c r="C19" s="69"/>
      <c r="D19" s="69"/>
      <c r="E19" s="69"/>
      <c r="F19" s="287"/>
      <c r="G19" s="69"/>
      <c r="H19" s="70"/>
      <c r="I19" s="323"/>
      <c r="J19" s="336"/>
      <c r="K19" s="275"/>
      <c r="L19" s="323"/>
      <c r="M19" s="336"/>
      <c r="N19" s="275"/>
      <c r="O19" s="329"/>
      <c r="P19" s="342"/>
      <c r="Q19" s="276"/>
      <c r="R19" s="71"/>
      <c r="S19" s="71"/>
      <c r="T19" s="162">
        <v>10</v>
      </c>
      <c r="W19" s="269" t="str">
        <f>IF(種目情報!A12="","",種目情報!A12)</f>
        <v>北男3000mSC</v>
      </c>
      <c r="X19" s="270" t="str">
        <f>IF(種目情報!E12="","",種目情報!E12)</f>
        <v>北女5000mW</v>
      </c>
      <c r="Z19" s="6" t="str">
        <f t="shared" si="0"/>
        <v/>
      </c>
      <c r="AA19" s="6" t="str">
        <f t="shared" si="1"/>
        <v/>
      </c>
      <c r="AB19" s="6" t="str">
        <f t="shared" si="2"/>
        <v/>
      </c>
      <c r="AC19" s="6" t="str">
        <f t="shared" si="3"/>
        <v/>
      </c>
      <c r="AD19" s="6" t="str">
        <f t="shared" si="4"/>
        <v/>
      </c>
      <c r="AE19" s="12" t="str">
        <f>IF(G19="男",data_kyogisha!A11,"")</f>
        <v/>
      </c>
      <c r="AF19" s="6" t="str">
        <f t="shared" si="5"/>
        <v/>
      </c>
      <c r="AG19" s="6" t="str">
        <f t="shared" si="6"/>
        <v/>
      </c>
      <c r="AH19" s="6" t="str">
        <f t="shared" si="7"/>
        <v/>
      </c>
      <c r="AI19" s="6" t="str">
        <f t="shared" si="8"/>
        <v/>
      </c>
      <c r="AJ19" s="6" t="str">
        <f t="shared" si="9"/>
        <v/>
      </c>
      <c r="AK19" s="6" t="str">
        <f>IF(G19="女",data_kyogisha!A11,"")</f>
        <v/>
      </c>
      <c r="AL19" s="2">
        <f t="shared" si="14"/>
        <v>0</v>
      </c>
      <c r="AM19" s="2" t="str">
        <f t="shared" si="10"/>
        <v/>
      </c>
      <c r="AN19" s="2">
        <f t="shared" si="15"/>
        <v>0</v>
      </c>
      <c r="AO19" s="2" t="str">
        <f t="shared" si="11"/>
        <v/>
      </c>
      <c r="AP19" s="2">
        <f t="shared" si="16"/>
        <v>0</v>
      </c>
      <c r="AQ19" s="2" t="str">
        <f t="shared" si="12"/>
        <v/>
      </c>
      <c r="AR19" s="2">
        <f t="shared" si="17"/>
        <v>0</v>
      </c>
      <c r="AS19" s="2" t="str">
        <f t="shared" si="13"/>
        <v/>
      </c>
    </row>
    <row r="20" spans="1:45">
      <c r="A20" s="299">
        <v>11</v>
      </c>
      <c r="B20" s="300"/>
      <c r="C20" s="301"/>
      <c r="D20" s="301"/>
      <c r="E20" s="301"/>
      <c r="F20" s="302"/>
      <c r="G20" s="301"/>
      <c r="H20" s="303"/>
      <c r="I20" s="324"/>
      <c r="J20" s="337"/>
      <c r="K20" s="304"/>
      <c r="L20" s="324"/>
      <c r="M20" s="337"/>
      <c r="N20" s="304"/>
      <c r="O20" s="330"/>
      <c r="P20" s="343"/>
      <c r="Q20" s="305"/>
      <c r="R20" s="306"/>
      <c r="S20" s="306"/>
      <c r="T20" s="161">
        <v>11</v>
      </c>
      <c r="W20" s="269" t="str">
        <f>IF(種目情報!A13="","",種目情報!A13)</f>
        <v>北男5000mW</v>
      </c>
      <c r="X20" s="270" t="str">
        <f>IF(種目情報!E13="","",種目情報!E13)</f>
        <v>北女走高跳</v>
      </c>
      <c r="Z20" s="6" t="str">
        <f t="shared" si="0"/>
        <v/>
      </c>
      <c r="AA20" s="6" t="str">
        <f t="shared" si="1"/>
        <v/>
      </c>
      <c r="AB20" s="6" t="str">
        <f t="shared" si="2"/>
        <v/>
      </c>
      <c r="AC20" s="6" t="str">
        <f t="shared" si="3"/>
        <v/>
      </c>
      <c r="AD20" s="6" t="str">
        <f t="shared" si="4"/>
        <v/>
      </c>
      <c r="AE20" s="12" t="str">
        <f>IF(G20="男",data_kyogisha!A12,"")</f>
        <v/>
      </c>
      <c r="AF20" s="6" t="str">
        <f t="shared" si="5"/>
        <v/>
      </c>
      <c r="AG20" s="6" t="str">
        <f t="shared" si="6"/>
        <v/>
      </c>
      <c r="AH20" s="6" t="str">
        <f t="shared" si="7"/>
        <v/>
      </c>
      <c r="AI20" s="6" t="str">
        <f t="shared" si="8"/>
        <v/>
      </c>
      <c r="AJ20" s="6" t="str">
        <f t="shared" si="9"/>
        <v/>
      </c>
      <c r="AK20" s="6" t="str">
        <f>IF(G20="女",data_kyogisha!A12,"")</f>
        <v/>
      </c>
      <c r="AL20" s="2">
        <f t="shared" si="14"/>
        <v>0</v>
      </c>
      <c r="AM20" s="2" t="str">
        <f t="shared" si="10"/>
        <v/>
      </c>
      <c r="AN20" s="2">
        <f t="shared" si="15"/>
        <v>0</v>
      </c>
      <c r="AO20" s="2" t="str">
        <f t="shared" si="11"/>
        <v/>
      </c>
      <c r="AP20" s="2">
        <f t="shared" si="16"/>
        <v>0</v>
      </c>
      <c r="AQ20" s="2" t="str">
        <f t="shared" si="12"/>
        <v/>
      </c>
      <c r="AR20" s="2">
        <f t="shared" si="17"/>
        <v>0</v>
      </c>
      <c r="AS20" s="2" t="str">
        <f t="shared" si="13"/>
        <v/>
      </c>
    </row>
    <row r="21" spans="1:45">
      <c r="A21" s="36">
        <v>12</v>
      </c>
      <c r="B21" s="251"/>
      <c r="C21" s="66"/>
      <c r="D21" s="66"/>
      <c r="E21" s="66"/>
      <c r="F21" s="286"/>
      <c r="G21" s="66"/>
      <c r="H21" s="67"/>
      <c r="I21" s="320"/>
      <c r="J21" s="333"/>
      <c r="K21" s="265"/>
      <c r="L21" s="320"/>
      <c r="M21" s="333"/>
      <c r="N21" s="265"/>
      <c r="O21" s="326"/>
      <c r="P21" s="339"/>
      <c r="Q21" s="266"/>
      <c r="R21" s="68"/>
      <c r="S21" s="68"/>
      <c r="T21" s="316">
        <v>12</v>
      </c>
      <c r="W21" s="269" t="str">
        <f>IF(種目情報!A14="","",種目情報!A14)</f>
        <v>北男走高跳</v>
      </c>
      <c r="X21" s="271" t="str">
        <f>IF(種目情報!E14="","",種目情報!E14)</f>
        <v>北女棒高跳</v>
      </c>
      <c r="Z21" s="6" t="str">
        <f t="shared" si="0"/>
        <v/>
      </c>
      <c r="AA21" s="6" t="str">
        <f t="shared" si="1"/>
        <v/>
      </c>
      <c r="AB21" s="6" t="str">
        <f t="shared" si="2"/>
        <v/>
      </c>
      <c r="AC21" s="6" t="str">
        <f t="shared" si="3"/>
        <v/>
      </c>
      <c r="AD21" s="6" t="str">
        <f t="shared" si="4"/>
        <v/>
      </c>
      <c r="AE21" s="12" t="str">
        <f>IF(G21="男",data_kyogisha!A13,"")</f>
        <v/>
      </c>
      <c r="AF21" s="6" t="str">
        <f t="shared" si="5"/>
        <v/>
      </c>
      <c r="AG21" s="6" t="str">
        <f t="shared" si="6"/>
        <v/>
      </c>
      <c r="AH21" s="6" t="str">
        <f t="shared" si="7"/>
        <v/>
      </c>
      <c r="AI21" s="6" t="str">
        <f t="shared" si="8"/>
        <v/>
      </c>
      <c r="AJ21" s="6" t="str">
        <f t="shared" si="9"/>
        <v/>
      </c>
      <c r="AK21" s="6" t="str">
        <f>IF(G21="女",data_kyogisha!A13,"")</f>
        <v/>
      </c>
      <c r="AL21" s="2">
        <f t="shared" si="14"/>
        <v>0</v>
      </c>
      <c r="AM21" s="2" t="str">
        <f t="shared" si="10"/>
        <v/>
      </c>
      <c r="AN21" s="2">
        <f t="shared" si="15"/>
        <v>0</v>
      </c>
      <c r="AO21" s="2" t="str">
        <f t="shared" si="11"/>
        <v/>
      </c>
      <c r="AP21" s="2">
        <f t="shared" si="16"/>
        <v>0</v>
      </c>
      <c r="AQ21" s="2" t="str">
        <f t="shared" si="12"/>
        <v/>
      </c>
      <c r="AR21" s="2">
        <f t="shared" si="17"/>
        <v>0</v>
      </c>
      <c r="AS21" s="2" t="str">
        <f t="shared" si="13"/>
        <v/>
      </c>
    </row>
    <row r="22" spans="1:45">
      <c r="A22" s="36">
        <v>13</v>
      </c>
      <c r="B22" s="251"/>
      <c r="C22" s="66"/>
      <c r="D22" s="66"/>
      <c r="E22" s="66"/>
      <c r="F22" s="286"/>
      <c r="G22" s="66"/>
      <c r="H22" s="67"/>
      <c r="I22" s="320"/>
      <c r="J22" s="333"/>
      <c r="K22" s="265"/>
      <c r="L22" s="320"/>
      <c r="M22" s="333"/>
      <c r="N22" s="265"/>
      <c r="O22" s="326"/>
      <c r="P22" s="339"/>
      <c r="Q22" s="266"/>
      <c r="R22" s="68"/>
      <c r="S22" s="68"/>
      <c r="T22" s="316">
        <v>13</v>
      </c>
      <c r="W22" s="269" t="str">
        <f>IF(種目情報!A15="","",種目情報!A15)</f>
        <v>北男棒高跳</v>
      </c>
      <c r="X22" s="271" t="str">
        <f>IF(種目情報!E15="","",種目情報!E15)</f>
        <v>北女走幅跳</v>
      </c>
      <c r="Z22" s="6" t="str">
        <f t="shared" si="0"/>
        <v/>
      </c>
      <c r="AA22" s="6" t="str">
        <f t="shared" si="1"/>
        <v/>
      </c>
      <c r="AB22" s="6" t="str">
        <f t="shared" si="2"/>
        <v/>
      </c>
      <c r="AC22" s="6" t="str">
        <f t="shared" si="3"/>
        <v/>
      </c>
      <c r="AD22" s="6" t="str">
        <f t="shared" si="4"/>
        <v/>
      </c>
      <c r="AE22" s="12" t="str">
        <f>IF(G22="男",data_kyogisha!A14,"")</f>
        <v/>
      </c>
      <c r="AF22" s="6" t="str">
        <f t="shared" si="5"/>
        <v/>
      </c>
      <c r="AG22" s="6" t="str">
        <f t="shared" si="6"/>
        <v/>
      </c>
      <c r="AH22" s="6" t="str">
        <f t="shared" si="7"/>
        <v/>
      </c>
      <c r="AI22" s="6" t="str">
        <f t="shared" si="8"/>
        <v/>
      </c>
      <c r="AJ22" s="6" t="str">
        <f t="shared" si="9"/>
        <v/>
      </c>
      <c r="AK22" s="6" t="str">
        <f>IF(G22="女",data_kyogisha!A14,"")</f>
        <v/>
      </c>
      <c r="AL22" s="2">
        <f t="shared" si="14"/>
        <v>0</v>
      </c>
      <c r="AM22" s="2" t="str">
        <f t="shared" si="10"/>
        <v/>
      </c>
      <c r="AN22" s="2">
        <f t="shared" si="15"/>
        <v>0</v>
      </c>
      <c r="AO22" s="2" t="str">
        <f t="shared" si="11"/>
        <v/>
      </c>
      <c r="AP22" s="2">
        <f t="shared" si="16"/>
        <v>0</v>
      </c>
      <c r="AQ22" s="2" t="str">
        <f t="shared" si="12"/>
        <v/>
      </c>
      <c r="AR22" s="2">
        <f t="shared" si="17"/>
        <v>0</v>
      </c>
      <c r="AS22" s="2" t="str">
        <f t="shared" si="13"/>
        <v/>
      </c>
    </row>
    <row r="23" spans="1:45">
      <c r="A23" s="36">
        <v>14</v>
      </c>
      <c r="B23" s="251"/>
      <c r="C23" s="66"/>
      <c r="D23" s="66"/>
      <c r="E23" s="66"/>
      <c r="F23" s="286"/>
      <c r="G23" s="66"/>
      <c r="H23" s="67"/>
      <c r="I23" s="320"/>
      <c r="J23" s="333"/>
      <c r="K23" s="265"/>
      <c r="L23" s="320"/>
      <c r="M23" s="333"/>
      <c r="N23" s="265"/>
      <c r="O23" s="326"/>
      <c r="P23" s="339"/>
      <c r="Q23" s="266"/>
      <c r="R23" s="68"/>
      <c r="S23" s="68"/>
      <c r="T23" s="316">
        <v>14</v>
      </c>
      <c r="V23" s="2" t="s">
        <v>494</v>
      </c>
      <c r="W23" s="269" t="str">
        <f>IF(種目情報!A16="","",種目情報!A16)</f>
        <v>北男走幅跳</v>
      </c>
      <c r="X23" s="271" t="str">
        <f>IF(種目情報!E16="","",種目情報!E16)</f>
        <v>北女三段跳</v>
      </c>
      <c r="Z23" s="6" t="str">
        <f t="shared" si="0"/>
        <v/>
      </c>
      <c r="AA23" s="6" t="str">
        <f t="shared" si="1"/>
        <v/>
      </c>
      <c r="AB23" s="6" t="str">
        <f t="shared" si="2"/>
        <v/>
      </c>
      <c r="AC23" s="6" t="str">
        <f t="shared" si="3"/>
        <v/>
      </c>
      <c r="AD23" s="6" t="str">
        <f t="shared" si="4"/>
        <v/>
      </c>
      <c r="AE23" s="12" t="str">
        <f>IF(G23="男",data_kyogisha!A15,"")</f>
        <v/>
      </c>
      <c r="AF23" s="6" t="str">
        <f t="shared" si="5"/>
        <v/>
      </c>
      <c r="AG23" s="6" t="str">
        <f t="shared" si="6"/>
        <v/>
      </c>
      <c r="AH23" s="6" t="str">
        <f t="shared" si="7"/>
        <v/>
      </c>
      <c r="AI23" s="6" t="str">
        <f t="shared" si="8"/>
        <v/>
      </c>
      <c r="AJ23" s="6" t="str">
        <f t="shared" si="9"/>
        <v/>
      </c>
      <c r="AK23" s="6" t="str">
        <f>IF(G23="女",data_kyogisha!A15,"")</f>
        <v/>
      </c>
      <c r="AL23" s="2">
        <f t="shared" si="14"/>
        <v>0</v>
      </c>
      <c r="AM23" s="2" t="str">
        <f t="shared" si="10"/>
        <v/>
      </c>
      <c r="AN23" s="2">
        <f t="shared" si="15"/>
        <v>0</v>
      </c>
      <c r="AO23" s="2" t="str">
        <f t="shared" si="11"/>
        <v/>
      </c>
      <c r="AP23" s="2">
        <f t="shared" si="16"/>
        <v>0</v>
      </c>
      <c r="AQ23" s="2" t="str">
        <f t="shared" si="12"/>
        <v/>
      </c>
      <c r="AR23" s="2">
        <f t="shared" si="17"/>
        <v>0</v>
      </c>
      <c r="AS23" s="2" t="str">
        <f t="shared" si="13"/>
        <v/>
      </c>
    </row>
    <row r="24" spans="1:45" ht="14.25" thickBot="1">
      <c r="A24" s="291">
        <v>15</v>
      </c>
      <c r="B24" s="292"/>
      <c r="C24" s="293"/>
      <c r="D24" s="293"/>
      <c r="E24" s="293"/>
      <c r="F24" s="294"/>
      <c r="G24" s="293"/>
      <c r="H24" s="295"/>
      <c r="I24" s="321"/>
      <c r="J24" s="334"/>
      <c r="K24" s="296"/>
      <c r="L24" s="321"/>
      <c r="M24" s="334"/>
      <c r="N24" s="296"/>
      <c r="O24" s="327"/>
      <c r="P24" s="340"/>
      <c r="Q24" s="297"/>
      <c r="R24" s="298"/>
      <c r="S24" s="298"/>
      <c r="T24" s="317">
        <v>15</v>
      </c>
      <c r="V24" s="2" t="s">
        <v>495</v>
      </c>
      <c r="W24" s="269" t="str">
        <f>IF(種目情報!A17="","",種目情報!A17)</f>
        <v>北男三段跳</v>
      </c>
      <c r="X24" s="271" t="str">
        <f>IF(種目情報!E17="","",種目情報!E17)</f>
        <v>北女砲丸投</v>
      </c>
      <c r="Z24" s="6" t="str">
        <f t="shared" si="0"/>
        <v/>
      </c>
      <c r="AA24" s="6" t="str">
        <f t="shared" si="1"/>
        <v/>
      </c>
      <c r="AB24" s="6" t="str">
        <f t="shared" si="2"/>
        <v/>
      </c>
      <c r="AC24" s="6" t="str">
        <f t="shared" si="3"/>
        <v/>
      </c>
      <c r="AD24" s="6" t="str">
        <f t="shared" si="4"/>
        <v/>
      </c>
      <c r="AE24" s="12" t="str">
        <f>IF(G24="男",data_kyogisha!A16,"")</f>
        <v/>
      </c>
      <c r="AF24" s="6" t="str">
        <f t="shared" si="5"/>
        <v/>
      </c>
      <c r="AG24" s="6" t="str">
        <f t="shared" si="6"/>
        <v/>
      </c>
      <c r="AH24" s="6" t="str">
        <f t="shared" si="7"/>
        <v/>
      </c>
      <c r="AI24" s="6" t="str">
        <f t="shared" si="8"/>
        <v/>
      </c>
      <c r="AJ24" s="6" t="str">
        <f t="shared" si="9"/>
        <v/>
      </c>
      <c r="AK24" s="6" t="str">
        <f>IF(G24="女",data_kyogisha!A16,"")</f>
        <v/>
      </c>
      <c r="AL24" s="2">
        <f t="shared" si="14"/>
        <v>0</v>
      </c>
      <c r="AM24" s="2" t="str">
        <f t="shared" si="10"/>
        <v/>
      </c>
      <c r="AN24" s="2">
        <f t="shared" si="15"/>
        <v>0</v>
      </c>
      <c r="AO24" s="2" t="str">
        <f t="shared" si="11"/>
        <v/>
      </c>
      <c r="AP24" s="2">
        <f t="shared" si="16"/>
        <v>0</v>
      </c>
      <c r="AQ24" s="2" t="str">
        <f t="shared" si="12"/>
        <v/>
      </c>
      <c r="AR24" s="2">
        <f t="shared" si="17"/>
        <v>0</v>
      </c>
      <c r="AS24" s="2" t="str">
        <f t="shared" si="13"/>
        <v/>
      </c>
    </row>
    <row r="25" spans="1:45">
      <c r="A25" s="27">
        <v>16</v>
      </c>
      <c r="B25" s="307"/>
      <c r="C25" s="308"/>
      <c r="D25" s="308"/>
      <c r="E25" s="308"/>
      <c r="F25" s="309"/>
      <c r="G25" s="308"/>
      <c r="H25" s="310"/>
      <c r="I25" s="322"/>
      <c r="J25" s="335"/>
      <c r="K25" s="311"/>
      <c r="L25" s="322"/>
      <c r="M25" s="335"/>
      <c r="N25" s="311"/>
      <c r="O25" s="328"/>
      <c r="P25" s="341"/>
      <c r="Q25" s="312"/>
      <c r="R25" s="313"/>
      <c r="S25" s="313"/>
      <c r="T25" s="32">
        <v>16</v>
      </c>
      <c r="W25" s="269" t="str">
        <f>IF(種目情報!A18="","",種目情報!A18)</f>
        <v>北男砲丸投</v>
      </c>
      <c r="X25" s="271" t="str">
        <f>IF(種目情報!E18="","",種目情報!E18)</f>
        <v>北女円盤投</v>
      </c>
      <c r="Z25" s="6" t="str">
        <f t="shared" si="0"/>
        <v/>
      </c>
      <c r="AA25" s="6" t="str">
        <f t="shared" si="1"/>
        <v/>
      </c>
      <c r="AB25" s="6" t="str">
        <f t="shared" si="2"/>
        <v/>
      </c>
      <c r="AC25" s="6" t="str">
        <f t="shared" si="3"/>
        <v/>
      </c>
      <c r="AD25" s="6" t="str">
        <f t="shared" si="4"/>
        <v/>
      </c>
      <c r="AE25" s="12" t="str">
        <f>IF(G25="男",data_kyogisha!A17,"")</f>
        <v/>
      </c>
      <c r="AF25" s="6" t="str">
        <f t="shared" si="5"/>
        <v/>
      </c>
      <c r="AG25" s="6" t="str">
        <f t="shared" si="6"/>
        <v/>
      </c>
      <c r="AH25" s="6" t="str">
        <f t="shared" si="7"/>
        <v/>
      </c>
      <c r="AI25" s="6" t="str">
        <f t="shared" si="8"/>
        <v/>
      </c>
      <c r="AJ25" s="6" t="str">
        <f t="shared" si="9"/>
        <v/>
      </c>
      <c r="AK25" s="6" t="str">
        <f>IF(G25="女",data_kyogisha!A17,"")</f>
        <v/>
      </c>
      <c r="AL25" s="2">
        <f t="shared" si="14"/>
        <v>0</v>
      </c>
      <c r="AM25" s="2" t="str">
        <f t="shared" si="10"/>
        <v/>
      </c>
      <c r="AN25" s="2">
        <f t="shared" si="15"/>
        <v>0</v>
      </c>
      <c r="AO25" s="2" t="str">
        <f t="shared" si="11"/>
        <v/>
      </c>
      <c r="AP25" s="2">
        <f t="shared" si="16"/>
        <v>0</v>
      </c>
      <c r="AQ25" s="2" t="str">
        <f t="shared" si="12"/>
        <v/>
      </c>
      <c r="AR25" s="2">
        <f t="shared" si="17"/>
        <v>0</v>
      </c>
      <c r="AS25" s="2" t="str">
        <f t="shared" si="13"/>
        <v/>
      </c>
    </row>
    <row r="26" spans="1:45">
      <c r="A26" s="36">
        <v>17</v>
      </c>
      <c r="B26" s="251"/>
      <c r="C26" s="66"/>
      <c r="D26" s="66"/>
      <c r="E26" s="66"/>
      <c r="F26" s="286"/>
      <c r="G26" s="66"/>
      <c r="H26" s="67"/>
      <c r="I26" s="320"/>
      <c r="J26" s="333"/>
      <c r="K26" s="265"/>
      <c r="L26" s="320"/>
      <c r="M26" s="333"/>
      <c r="N26" s="265"/>
      <c r="O26" s="326"/>
      <c r="P26" s="339"/>
      <c r="Q26" s="266"/>
      <c r="R26" s="68"/>
      <c r="S26" s="68"/>
      <c r="T26" s="316">
        <v>17</v>
      </c>
      <c r="W26" s="269" t="str">
        <f>IF(種目情報!A19="","",種目情報!A19)</f>
        <v>北男円盤投</v>
      </c>
      <c r="X26" s="271" t="str">
        <f>IF(種目情報!E19="","",種目情報!E19)</f>
        <v>北女ﾊﾝﾏｰ投</v>
      </c>
      <c r="Z26" s="6" t="str">
        <f t="shared" si="0"/>
        <v/>
      </c>
      <c r="AA26" s="6" t="str">
        <f t="shared" si="1"/>
        <v/>
      </c>
      <c r="AB26" s="6" t="str">
        <f t="shared" si="2"/>
        <v/>
      </c>
      <c r="AC26" s="6" t="str">
        <f t="shared" si="3"/>
        <v/>
      </c>
      <c r="AD26" s="6" t="str">
        <f t="shared" si="4"/>
        <v/>
      </c>
      <c r="AE26" s="12" t="str">
        <f>IF(G26="男",data_kyogisha!A18,"")</f>
        <v/>
      </c>
      <c r="AF26" s="6" t="str">
        <f t="shared" si="5"/>
        <v/>
      </c>
      <c r="AG26" s="6" t="str">
        <f t="shared" si="6"/>
        <v/>
      </c>
      <c r="AH26" s="6" t="str">
        <f t="shared" si="7"/>
        <v/>
      </c>
      <c r="AI26" s="6" t="str">
        <f t="shared" si="8"/>
        <v/>
      </c>
      <c r="AJ26" s="6" t="str">
        <f t="shared" si="9"/>
        <v/>
      </c>
      <c r="AK26" s="6" t="str">
        <f>IF(G26="女",data_kyogisha!A18,"")</f>
        <v/>
      </c>
      <c r="AL26" s="2">
        <f t="shared" si="14"/>
        <v>0</v>
      </c>
      <c r="AM26" s="2" t="str">
        <f t="shared" si="10"/>
        <v/>
      </c>
      <c r="AN26" s="2">
        <f t="shared" si="15"/>
        <v>0</v>
      </c>
      <c r="AO26" s="2" t="str">
        <f t="shared" si="11"/>
        <v/>
      </c>
      <c r="AP26" s="2">
        <f t="shared" si="16"/>
        <v>0</v>
      </c>
      <c r="AQ26" s="2" t="str">
        <f t="shared" si="12"/>
        <v/>
      </c>
      <c r="AR26" s="2">
        <f t="shared" si="17"/>
        <v>0</v>
      </c>
      <c r="AS26" s="2" t="str">
        <f t="shared" si="13"/>
        <v/>
      </c>
    </row>
    <row r="27" spans="1:45">
      <c r="A27" s="36">
        <v>18</v>
      </c>
      <c r="B27" s="251"/>
      <c r="C27" s="66"/>
      <c r="D27" s="66"/>
      <c r="E27" s="66"/>
      <c r="F27" s="286"/>
      <c r="G27" s="66"/>
      <c r="H27" s="67"/>
      <c r="I27" s="320"/>
      <c r="J27" s="333"/>
      <c r="K27" s="265"/>
      <c r="L27" s="320"/>
      <c r="M27" s="333"/>
      <c r="N27" s="265"/>
      <c r="O27" s="326"/>
      <c r="P27" s="339"/>
      <c r="Q27" s="266"/>
      <c r="R27" s="68"/>
      <c r="S27" s="68"/>
      <c r="T27" s="316">
        <v>18</v>
      </c>
      <c r="W27" s="269" t="str">
        <f>IF(種目情報!A20="","",種目情報!A20)</f>
        <v>北男ﾊﾝﾏｰ投</v>
      </c>
      <c r="X27" s="271" t="str">
        <f>IF(種目情報!E20="","",種目情報!E20)</f>
        <v>北女やり投</v>
      </c>
      <c r="Z27" s="6" t="str">
        <f t="shared" si="0"/>
        <v/>
      </c>
      <c r="AA27" s="6" t="str">
        <f t="shared" si="1"/>
        <v/>
      </c>
      <c r="AB27" s="6" t="str">
        <f t="shared" si="2"/>
        <v/>
      </c>
      <c r="AC27" s="6" t="str">
        <f t="shared" si="3"/>
        <v/>
      </c>
      <c r="AD27" s="6" t="str">
        <f t="shared" si="4"/>
        <v/>
      </c>
      <c r="AE27" s="12" t="str">
        <f>IF(G27="男",data_kyogisha!A19,"")</f>
        <v/>
      </c>
      <c r="AF27" s="6" t="str">
        <f t="shared" si="5"/>
        <v/>
      </c>
      <c r="AG27" s="6" t="str">
        <f t="shared" si="6"/>
        <v/>
      </c>
      <c r="AH27" s="6" t="str">
        <f t="shared" si="7"/>
        <v/>
      </c>
      <c r="AI27" s="6" t="str">
        <f t="shared" si="8"/>
        <v/>
      </c>
      <c r="AJ27" s="6" t="str">
        <f t="shared" si="9"/>
        <v/>
      </c>
      <c r="AK27" s="6" t="str">
        <f>IF(G27="女",data_kyogisha!A19,"")</f>
        <v/>
      </c>
      <c r="AL27" s="2">
        <f t="shared" si="14"/>
        <v>0</v>
      </c>
      <c r="AM27" s="2" t="str">
        <f t="shared" si="10"/>
        <v/>
      </c>
      <c r="AN27" s="2">
        <f t="shared" si="15"/>
        <v>0</v>
      </c>
      <c r="AO27" s="2" t="str">
        <f t="shared" si="11"/>
        <v/>
      </c>
      <c r="AP27" s="2">
        <f t="shared" si="16"/>
        <v>0</v>
      </c>
      <c r="AQ27" s="2" t="str">
        <f t="shared" si="12"/>
        <v/>
      </c>
      <c r="AR27" s="2">
        <f t="shared" si="17"/>
        <v>0</v>
      </c>
      <c r="AS27" s="2" t="str">
        <f t="shared" si="13"/>
        <v/>
      </c>
    </row>
    <row r="28" spans="1:45">
      <c r="A28" s="36">
        <v>19</v>
      </c>
      <c r="B28" s="251"/>
      <c r="C28" s="66"/>
      <c r="D28" s="66"/>
      <c r="E28" s="66"/>
      <c r="F28" s="286"/>
      <c r="G28" s="66"/>
      <c r="H28" s="67"/>
      <c r="I28" s="320"/>
      <c r="J28" s="333"/>
      <c r="K28" s="265"/>
      <c r="L28" s="320"/>
      <c r="M28" s="333"/>
      <c r="N28" s="265"/>
      <c r="O28" s="326"/>
      <c r="P28" s="339"/>
      <c r="Q28" s="266"/>
      <c r="R28" s="68"/>
      <c r="S28" s="68"/>
      <c r="T28" s="316">
        <v>19</v>
      </c>
      <c r="W28" s="269" t="str">
        <f>IF(種目情報!A21="","",種目情報!A21)</f>
        <v>北男やり投</v>
      </c>
      <c r="X28" s="270" t="str">
        <f>IF(種目情報!E21="","",種目情報!E21)</f>
        <v/>
      </c>
      <c r="Z28" s="6" t="str">
        <f t="shared" si="0"/>
        <v/>
      </c>
      <c r="AA28" s="6" t="str">
        <f t="shared" si="1"/>
        <v/>
      </c>
      <c r="AB28" s="6" t="str">
        <f t="shared" si="2"/>
        <v/>
      </c>
      <c r="AC28" s="6" t="str">
        <f t="shared" si="3"/>
        <v/>
      </c>
      <c r="AD28" s="6" t="str">
        <f t="shared" si="4"/>
        <v/>
      </c>
      <c r="AE28" s="12" t="str">
        <f>IF(G28="男",data_kyogisha!A20,"")</f>
        <v/>
      </c>
      <c r="AF28" s="6" t="str">
        <f t="shared" si="5"/>
        <v/>
      </c>
      <c r="AG28" s="6" t="str">
        <f t="shared" si="6"/>
        <v/>
      </c>
      <c r="AH28" s="6" t="str">
        <f t="shared" si="7"/>
        <v/>
      </c>
      <c r="AI28" s="6" t="str">
        <f t="shared" si="8"/>
        <v/>
      </c>
      <c r="AJ28" s="6" t="str">
        <f t="shared" si="9"/>
        <v/>
      </c>
      <c r="AK28" s="6" t="str">
        <f>IF(G28="女",data_kyogisha!A20,"")</f>
        <v/>
      </c>
      <c r="AL28" s="2">
        <f t="shared" si="14"/>
        <v>0</v>
      </c>
      <c r="AM28" s="2" t="str">
        <f t="shared" si="10"/>
        <v/>
      </c>
      <c r="AN28" s="2">
        <f t="shared" si="15"/>
        <v>0</v>
      </c>
      <c r="AO28" s="2" t="str">
        <f t="shared" si="11"/>
        <v/>
      </c>
      <c r="AP28" s="2">
        <f t="shared" si="16"/>
        <v>0</v>
      </c>
      <c r="AQ28" s="2" t="str">
        <f t="shared" si="12"/>
        <v/>
      </c>
      <c r="AR28" s="2">
        <f t="shared" si="17"/>
        <v>0</v>
      </c>
      <c r="AS28" s="2" t="str">
        <f t="shared" si="13"/>
        <v/>
      </c>
    </row>
    <row r="29" spans="1:45" ht="14.25" thickBot="1">
      <c r="A29" s="26">
        <v>20</v>
      </c>
      <c r="B29" s="314"/>
      <c r="C29" s="69"/>
      <c r="D29" s="69"/>
      <c r="E29" s="69"/>
      <c r="F29" s="287"/>
      <c r="G29" s="69"/>
      <c r="H29" s="70"/>
      <c r="I29" s="323"/>
      <c r="J29" s="336"/>
      <c r="K29" s="275"/>
      <c r="L29" s="323"/>
      <c r="M29" s="336"/>
      <c r="N29" s="275"/>
      <c r="O29" s="329"/>
      <c r="P29" s="342"/>
      <c r="Q29" s="276"/>
      <c r="R29" s="71"/>
      <c r="S29" s="71"/>
      <c r="T29" s="162">
        <v>20</v>
      </c>
      <c r="W29" s="269" t="str">
        <f>IF(種目情報!A22="","",種目情報!A22)</f>
        <v/>
      </c>
      <c r="X29" s="270" t="str">
        <f>IF(種目情報!E22="","",種目情報!E22)</f>
        <v/>
      </c>
      <c r="Z29" s="6" t="str">
        <f t="shared" si="0"/>
        <v/>
      </c>
      <c r="AA29" s="6" t="str">
        <f t="shared" si="1"/>
        <v/>
      </c>
      <c r="AB29" s="6" t="str">
        <f t="shared" si="2"/>
        <v/>
      </c>
      <c r="AC29" s="6" t="str">
        <f t="shared" si="3"/>
        <v/>
      </c>
      <c r="AD29" s="6" t="str">
        <f t="shared" si="4"/>
        <v/>
      </c>
      <c r="AE29" s="12" t="str">
        <f>IF(G29="男",data_kyogisha!A21,"")</f>
        <v/>
      </c>
      <c r="AF29" s="6" t="str">
        <f t="shared" si="5"/>
        <v/>
      </c>
      <c r="AG29" s="6" t="str">
        <f t="shared" si="6"/>
        <v/>
      </c>
      <c r="AH29" s="6" t="str">
        <f t="shared" si="7"/>
        <v/>
      </c>
      <c r="AI29" s="6" t="str">
        <f t="shared" si="8"/>
        <v/>
      </c>
      <c r="AJ29" s="6" t="str">
        <f t="shared" si="9"/>
        <v/>
      </c>
      <c r="AK29" s="6" t="str">
        <f>IF(G29="女",data_kyogisha!A21,"")</f>
        <v/>
      </c>
      <c r="AL29" s="2">
        <f t="shared" si="14"/>
        <v>0</v>
      </c>
      <c r="AM29" s="2" t="str">
        <f t="shared" si="10"/>
        <v/>
      </c>
      <c r="AN29" s="2">
        <f t="shared" si="15"/>
        <v>0</v>
      </c>
      <c r="AO29" s="2" t="str">
        <f t="shared" si="11"/>
        <v/>
      </c>
      <c r="AP29" s="2">
        <f t="shared" si="16"/>
        <v>0</v>
      </c>
      <c r="AQ29" s="2" t="str">
        <f t="shared" si="12"/>
        <v/>
      </c>
      <c r="AR29" s="2">
        <f t="shared" si="17"/>
        <v>0</v>
      </c>
      <c r="AS29" s="2" t="str">
        <f t="shared" si="13"/>
        <v/>
      </c>
    </row>
    <row r="30" spans="1:45">
      <c r="A30" s="299">
        <v>21</v>
      </c>
      <c r="B30" s="300"/>
      <c r="C30" s="301"/>
      <c r="D30" s="301"/>
      <c r="E30" s="301"/>
      <c r="F30" s="302"/>
      <c r="G30" s="301"/>
      <c r="H30" s="303"/>
      <c r="I30" s="324"/>
      <c r="J30" s="337"/>
      <c r="K30" s="304"/>
      <c r="L30" s="324"/>
      <c r="M30" s="337"/>
      <c r="N30" s="304"/>
      <c r="O30" s="330"/>
      <c r="P30" s="343"/>
      <c r="Q30" s="305"/>
      <c r="R30" s="306"/>
      <c r="S30" s="306"/>
      <c r="T30" s="161">
        <v>21</v>
      </c>
      <c r="W30" s="269" t="str">
        <f>IF(種目情報!A23="","",種目情報!A23)</f>
        <v/>
      </c>
      <c r="X30" s="270" t="str">
        <f>IF(種目情報!E23="","",種目情報!E23)</f>
        <v/>
      </c>
      <c r="Z30" s="6" t="str">
        <f t="shared" si="0"/>
        <v/>
      </c>
      <c r="AA30" s="6" t="str">
        <f t="shared" si="1"/>
        <v/>
      </c>
      <c r="AB30" s="6" t="str">
        <f t="shared" si="2"/>
        <v/>
      </c>
      <c r="AC30" s="6" t="str">
        <f t="shared" si="3"/>
        <v/>
      </c>
      <c r="AD30" s="6" t="str">
        <f t="shared" si="4"/>
        <v/>
      </c>
      <c r="AE30" s="12" t="str">
        <f>IF(G30="男",data_kyogisha!A22,"")</f>
        <v/>
      </c>
      <c r="AF30" s="6" t="str">
        <f t="shared" si="5"/>
        <v/>
      </c>
      <c r="AG30" s="6" t="str">
        <f t="shared" si="6"/>
        <v/>
      </c>
      <c r="AH30" s="6" t="str">
        <f t="shared" si="7"/>
        <v/>
      </c>
      <c r="AI30" s="6" t="str">
        <f t="shared" si="8"/>
        <v/>
      </c>
      <c r="AJ30" s="6" t="str">
        <f t="shared" si="9"/>
        <v/>
      </c>
      <c r="AK30" s="6" t="str">
        <f>IF(G30="女",data_kyogisha!A22,"")</f>
        <v/>
      </c>
      <c r="AL30" s="2">
        <f t="shared" si="14"/>
        <v>0</v>
      </c>
      <c r="AM30" s="2" t="str">
        <f t="shared" si="10"/>
        <v/>
      </c>
      <c r="AN30" s="2">
        <f t="shared" si="15"/>
        <v>0</v>
      </c>
      <c r="AO30" s="2" t="str">
        <f t="shared" si="11"/>
        <v/>
      </c>
      <c r="AP30" s="2">
        <f t="shared" si="16"/>
        <v>0</v>
      </c>
      <c r="AQ30" s="2" t="str">
        <f t="shared" si="12"/>
        <v/>
      </c>
      <c r="AR30" s="2">
        <f t="shared" si="17"/>
        <v>0</v>
      </c>
      <c r="AS30" s="2" t="str">
        <f t="shared" si="13"/>
        <v/>
      </c>
    </row>
    <row r="31" spans="1:45">
      <c r="A31" s="36">
        <v>22</v>
      </c>
      <c r="B31" s="251"/>
      <c r="C31" s="66"/>
      <c r="D31" s="66"/>
      <c r="E31" s="66"/>
      <c r="F31" s="286"/>
      <c r="G31" s="66"/>
      <c r="H31" s="67"/>
      <c r="I31" s="320"/>
      <c r="J31" s="333"/>
      <c r="K31" s="265"/>
      <c r="L31" s="320"/>
      <c r="M31" s="333"/>
      <c r="N31" s="265"/>
      <c r="O31" s="326"/>
      <c r="P31" s="339"/>
      <c r="Q31" s="266"/>
      <c r="R31" s="68"/>
      <c r="S31" s="68"/>
      <c r="T31" s="316">
        <v>22</v>
      </c>
      <c r="W31" s="269" t="str">
        <f>IF(種目情報!A24="","",種目情報!A24)</f>
        <v/>
      </c>
      <c r="X31" s="270" t="str">
        <f>IF(種目情報!E24="","",種目情報!E24)</f>
        <v/>
      </c>
      <c r="Z31" s="6" t="str">
        <f t="shared" si="0"/>
        <v/>
      </c>
      <c r="AA31" s="6" t="str">
        <f t="shared" si="1"/>
        <v/>
      </c>
      <c r="AB31" s="6" t="str">
        <f t="shared" si="2"/>
        <v/>
      </c>
      <c r="AC31" s="6" t="str">
        <f t="shared" si="3"/>
        <v/>
      </c>
      <c r="AD31" s="6" t="str">
        <f t="shared" si="4"/>
        <v/>
      </c>
      <c r="AE31" s="12" t="str">
        <f>IF(G31="男",data_kyogisha!A23,"")</f>
        <v/>
      </c>
      <c r="AF31" s="6" t="str">
        <f t="shared" si="5"/>
        <v/>
      </c>
      <c r="AG31" s="6" t="str">
        <f t="shared" si="6"/>
        <v/>
      </c>
      <c r="AH31" s="6" t="str">
        <f t="shared" si="7"/>
        <v/>
      </c>
      <c r="AI31" s="6" t="str">
        <f t="shared" si="8"/>
        <v/>
      </c>
      <c r="AJ31" s="6" t="str">
        <f t="shared" si="9"/>
        <v/>
      </c>
      <c r="AK31" s="6" t="str">
        <f>IF(G31="女",data_kyogisha!A23,"")</f>
        <v/>
      </c>
      <c r="AL31" s="2">
        <f t="shared" si="14"/>
        <v>0</v>
      </c>
      <c r="AM31" s="2" t="str">
        <f t="shared" si="10"/>
        <v/>
      </c>
      <c r="AN31" s="2">
        <f t="shared" si="15"/>
        <v>0</v>
      </c>
      <c r="AO31" s="2" t="str">
        <f t="shared" si="11"/>
        <v/>
      </c>
      <c r="AP31" s="2">
        <f t="shared" si="16"/>
        <v>0</v>
      </c>
      <c r="AQ31" s="2" t="str">
        <f t="shared" si="12"/>
        <v/>
      </c>
      <c r="AR31" s="2">
        <f t="shared" si="17"/>
        <v>0</v>
      </c>
      <c r="AS31" s="2" t="str">
        <f t="shared" si="13"/>
        <v/>
      </c>
    </row>
    <row r="32" spans="1:45">
      <c r="A32" s="36">
        <v>23</v>
      </c>
      <c r="B32" s="251"/>
      <c r="C32" s="66"/>
      <c r="D32" s="66"/>
      <c r="E32" s="66"/>
      <c r="F32" s="286"/>
      <c r="G32" s="66"/>
      <c r="H32" s="67"/>
      <c r="I32" s="320"/>
      <c r="J32" s="333"/>
      <c r="K32" s="265"/>
      <c r="L32" s="320"/>
      <c r="M32" s="333"/>
      <c r="N32" s="265"/>
      <c r="O32" s="326"/>
      <c r="P32" s="339"/>
      <c r="Q32" s="266"/>
      <c r="R32" s="68"/>
      <c r="S32" s="68"/>
      <c r="T32" s="316">
        <v>23</v>
      </c>
      <c r="W32" s="269" t="str">
        <f>IF(種目情報!A25="","",種目情報!A25)</f>
        <v/>
      </c>
      <c r="X32" s="270" t="str">
        <f>IF(種目情報!E25="","",種目情報!E25)</f>
        <v/>
      </c>
      <c r="Z32" s="6" t="str">
        <f t="shared" si="0"/>
        <v/>
      </c>
      <c r="AA32" s="6" t="str">
        <f t="shared" si="1"/>
        <v/>
      </c>
      <c r="AB32" s="6" t="str">
        <f t="shared" si="2"/>
        <v/>
      </c>
      <c r="AC32" s="6" t="str">
        <f t="shared" si="3"/>
        <v/>
      </c>
      <c r="AD32" s="6" t="str">
        <f t="shared" si="4"/>
        <v/>
      </c>
      <c r="AE32" s="12" t="str">
        <f>IF(G32="男",data_kyogisha!A24,"")</f>
        <v/>
      </c>
      <c r="AF32" s="6" t="str">
        <f t="shared" si="5"/>
        <v/>
      </c>
      <c r="AG32" s="6" t="str">
        <f t="shared" si="6"/>
        <v/>
      </c>
      <c r="AH32" s="6" t="str">
        <f t="shared" si="7"/>
        <v/>
      </c>
      <c r="AI32" s="6" t="str">
        <f t="shared" si="8"/>
        <v/>
      </c>
      <c r="AJ32" s="6" t="str">
        <f t="shared" si="9"/>
        <v/>
      </c>
      <c r="AK32" s="6" t="str">
        <f>IF(G32="女",data_kyogisha!A24,"")</f>
        <v/>
      </c>
      <c r="AL32" s="2">
        <f t="shared" si="14"/>
        <v>0</v>
      </c>
      <c r="AM32" s="2" t="str">
        <f t="shared" si="10"/>
        <v/>
      </c>
      <c r="AN32" s="2">
        <f t="shared" si="15"/>
        <v>0</v>
      </c>
      <c r="AO32" s="2" t="str">
        <f t="shared" si="11"/>
        <v/>
      </c>
      <c r="AP32" s="2">
        <f t="shared" si="16"/>
        <v>0</v>
      </c>
      <c r="AQ32" s="2" t="str">
        <f t="shared" si="12"/>
        <v/>
      </c>
      <c r="AR32" s="2">
        <f t="shared" si="17"/>
        <v>0</v>
      </c>
      <c r="AS32" s="2" t="str">
        <f t="shared" si="13"/>
        <v/>
      </c>
    </row>
    <row r="33" spans="1:45">
      <c r="A33" s="36">
        <v>24</v>
      </c>
      <c r="B33" s="251"/>
      <c r="C33" s="66"/>
      <c r="D33" s="66"/>
      <c r="E33" s="66"/>
      <c r="F33" s="286"/>
      <c r="G33" s="66"/>
      <c r="H33" s="67"/>
      <c r="I33" s="320"/>
      <c r="J33" s="333"/>
      <c r="K33" s="265"/>
      <c r="L33" s="320"/>
      <c r="M33" s="333"/>
      <c r="N33" s="265"/>
      <c r="O33" s="326"/>
      <c r="P33" s="339"/>
      <c r="Q33" s="266"/>
      <c r="R33" s="68"/>
      <c r="S33" s="68"/>
      <c r="T33" s="316">
        <v>24</v>
      </c>
      <c r="W33" s="269" t="str">
        <f>IF(種目情報!A26="","",種目情報!A26)</f>
        <v/>
      </c>
      <c r="X33" s="270" t="str">
        <f>IF(種目情報!E26="","",種目情報!E26)</f>
        <v/>
      </c>
      <c r="Z33" s="6" t="str">
        <f t="shared" si="0"/>
        <v/>
      </c>
      <c r="AA33" s="6" t="str">
        <f t="shared" si="1"/>
        <v/>
      </c>
      <c r="AB33" s="6" t="str">
        <f t="shared" si="2"/>
        <v/>
      </c>
      <c r="AC33" s="6" t="str">
        <f t="shared" si="3"/>
        <v/>
      </c>
      <c r="AD33" s="6" t="str">
        <f t="shared" si="4"/>
        <v/>
      </c>
      <c r="AE33" s="12" t="str">
        <f>IF(G33="男",data_kyogisha!A25,"")</f>
        <v/>
      </c>
      <c r="AF33" s="6" t="str">
        <f t="shared" si="5"/>
        <v/>
      </c>
      <c r="AG33" s="6" t="str">
        <f t="shared" si="6"/>
        <v/>
      </c>
      <c r="AH33" s="6" t="str">
        <f t="shared" si="7"/>
        <v/>
      </c>
      <c r="AI33" s="6" t="str">
        <f t="shared" si="8"/>
        <v/>
      </c>
      <c r="AJ33" s="6" t="str">
        <f t="shared" si="9"/>
        <v/>
      </c>
      <c r="AK33" s="6" t="str">
        <f>IF(G33="女",data_kyogisha!A25,"")</f>
        <v/>
      </c>
      <c r="AL33" s="2">
        <f t="shared" si="14"/>
        <v>0</v>
      </c>
      <c r="AM33" s="2" t="str">
        <f t="shared" si="10"/>
        <v/>
      </c>
      <c r="AN33" s="2">
        <f t="shared" si="15"/>
        <v>0</v>
      </c>
      <c r="AO33" s="2" t="str">
        <f t="shared" si="11"/>
        <v/>
      </c>
      <c r="AP33" s="2">
        <f t="shared" si="16"/>
        <v>0</v>
      </c>
      <c r="AQ33" s="2" t="str">
        <f t="shared" si="12"/>
        <v/>
      </c>
      <c r="AR33" s="2">
        <f t="shared" si="17"/>
        <v>0</v>
      </c>
      <c r="AS33" s="2" t="str">
        <f t="shared" si="13"/>
        <v/>
      </c>
    </row>
    <row r="34" spans="1:45" ht="14.25" thickBot="1">
      <c r="A34" s="291">
        <v>25</v>
      </c>
      <c r="B34" s="292"/>
      <c r="C34" s="293"/>
      <c r="D34" s="293"/>
      <c r="E34" s="293"/>
      <c r="F34" s="294"/>
      <c r="G34" s="293"/>
      <c r="H34" s="295"/>
      <c r="I34" s="321"/>
      <c r="J34" s="334"/>
      <c r="K34" s="296"/>
      <c r="L34" s="321"/>
      <c r="M34" s="334"/>
      <c r="N34" s="296"/>
      <c r="O34" s="327"/>
      <c r="P34" s="340"/>
      <c r="Q34" s="297"/>
      <c r="R34" s="298"/>
      <c r="S34" s="298"/>
      <c r="T34" s="317">
        <v>25</v>
      </c>
      <c r="W34" s="269" t="str">
        <f>IF(種目情報!A27="","",種目情報!A27)</f>
        <v/>
      </c>
      <c r="X34" s="270" t="str">
        <f>IF(種目情報!E27="","",種目情報!E27)</f>
        <v/>
      </c>
      <c r="Z34" s="6" t="str">
        <f t="shared" si="0"/>
        <v/>
      </c>
      <c r="AA34" s="6" t="str">
        <f t="shared" si="1"/>
        <v/>
      </c>
      <c r="AB34" s="6" t="str">
        <f t="shared" si="2"/>
        <v/>
      </c>
      <c r="AC34" s="6" t="str">
        <f t="shared" si="3"/>
        <v/>
      </c>
      <c r="AD34" s="6" t="str">
        <f t="shared" si="4"/>
        <v/>
      </c>
      <c r="AE34" s="12" t="str">
        <f>IF(G34="男",data_kyogisha!A26,"")</f>
        <v/>
      </c>
      <c r="AF34" s="6" t="str">
        <f t="shared" si="5"/>
        <v/>
      </c>
      <c r="AG34" s="6" t="str">
        <f t="shared" si="6"/>
        <v/>
      </c>
      <c r="AH34" s="6" t="str">
        <f t="shared" si="7"/>
        <v/>
      </c>
      <c r="AI34" s="6" t="str">
        <f t="shared" si="8"/>
        <v/>
      </c>
      <c r="AJ34" s="6" t="str">
        <f t="shared" si="9"/>
        <v/>
      </c>
      <c r="AK34" s="6" t="str">
        <f>IF(G34="女",data_kyogisha!A26,"")</f>
        <v/>
      </c>
      <c r="AL34" s="2">
        <f t="shared" si="14"/>
        <v>0</v>
      </c>
      <c r="AM34" s="2" t="str">
        <f t="shared" si="10"/>
        <v/>
      </c>
      <c r="AN34" s="2">
        <f t="shared" si="15"/>
        <v>0</v>
      </c>
      <c r="AO34" s="2" t="str">
        <f t="shared" si="11"/>
        <v/>
      </c>
      <c r="AP34" s="2">
        <f t="shared" si="16"/>
        <v>0</v>
      </c>
      <c r="AQ34" s="2" t="str">
        <f t="shared" si="12"/>
        <v/>
      </c>
      <c r="AR34" s="2">
        <f t="shared" si="17"/>
        <v>0</v>
      </c>
      <c r="AS34" s="2" t="str">
        <f t="shared" si="13"/>
        <v/>
      </c>
    </row>
    <row r="35" spans="1:45">
      <c r="A35" s="27">
        <v>26</v>
      </c>
      <c r="B35" s="307"/>
      <c r="C35" s="308"/>
      <c r="D35" s="308"/>
      <c r="E35" s="308"/>
      <c r="F35" s="309"/>
      <c r="G35" s="308"/>
      <c r="H35" s="310"/>
      <c r="I35" s="322"/>
      <c r="J35" s="335"/>
      <c r="K35" s="311"/>
      <c r="L35" s="322"/>
      <c r="M35" s="335"/>
      <c r="N35" s="311"/>
      <c r="O35" s="328"/>
      <c r="P35" s="341"/>
      <c r="Q35" s="312"/>
      <c r="R35" s="313"/>
      <c r="S35" s="313"/>
      <c r="T35" s="32">
        <v>26</v>
      </c>
      <c r="W35" s="269" t="str">
        <f>IF(種目情報!A28="","",種目情報!A28)</f>
        <v/>
      </c>
      <c r="X35" s="270" t="str">
        <f>IF(種目情報!E28="","",種目情報!E28)</f>
        <v/>
      </c>
      <c r="Z35" s="6" t="str">
        <f t="shared" si="0"/>
        <v/>
      </c>
      <c r="AA35" s="6" t="str">
        <f t="shared" si="1"/>
        <v/>
      </c>
      <c r="AB35" s="6" t="str">
        <f t="shared" si="2"/>
        <v/>
      </c>
      <c r="AC35" s="6" t="str">
        <f t="shared" si="3"/>
        <v/>
      </c>
      <c r="AD35" s="6" t="str">
        <f t="shared" si="4"/>
        <v/>
      </c>
      <c r="AE35" s="12" t="str">
        <f>IF(G35="男",data_kyogisha!A27,"")</f>
        <v/>
      </c>
      <c r="AF35" s="6" t="str">
        <f t="shared" si="5"/>
        <v/>
      </c>
      <c r="AG35" s="6" t="str">
        <f t="shared" si="6"/>
        <v/>
      </c>
      <c r="AH35" s="6" t="str">
        <f t="shared" si="7"/>
        <v/>
      </c>
      <c r="AI35" s="6" t="str">
        <f t="shared" si="8"/>
        <v/>
      </c>
      <c r="AJ35" s="6" t="str">
        <f t="shared" si="9"/>
        <v/>
      </c>
      <c r="AK35" s="6" t="str">
        <f>IF(G35="女",data_kyogisha!A27,"")</f>
        <v/>
      </c>
      <c r="AL35" s="2">
        <f t="shared" si="14"/>
        <v>0</v>
      </c>
      <c r="AM35" s="2" t="str">
        <f t="shared" si="10"/>
        <v/>
      </c>
      <c r="AN35" s="2">
        <f t="shared" si="15"/>
        <v>0</v>
      </c>
      <c r="AO35" s="2" t="str">
        <f t="shared" si="11"/>
        <v/>
      </c>
      <c r="AP35" s="2">
        <f t="shared" si="16"/>
        <v>0</v>
      </c>
      <c r="AQ35" s="2" t="str">
        <f t="shared" si="12"/>
        <v/>
      </c>
      <c r="AR35" s="2">
        <f t="shared" si="17"/>
        <v>0</v>
      </c>
      <c r="AS35" s="2" t="str">
        <f t="shared" si="13"/>
        <v/>
      </c>
    </row>
    <row r="36" spans="1:45" ht="14.25" thickBot="1">
      <c r="A36" s="36">
        <v>27</v>
      </c>
      <c r="B36" s="251"/>
      <c r="C36" s="66"/>
      <c r="D36" s="66"/>
      <c r="E36" s="66"/>
      <c r="F36" s="286"/>
      <c r="G36" s="66"/>
      <c r="H36" s="67"/>
      <c r="I36" s="320"/>
      <c r="J36" s="333"/>
      <c r="K36" s="265"/>
      <c r="L36" s="320"/>
      <c r="M36" s="333"/>
      <c r="N36" s="265"/>
      <c r="O36" s="326"/>
      <c r="P36" s="339"/>
      <c r="Q36" s="266"/>
      <c r="R36" s="68"/>
      <c r="S36" s="68"/>
      <c r="T36" s="316">
        <v>27</v>
      </c>
      <c r="W36" s="272" t="str">
        <f>IF(種目情報!A29="","",種目情報!A29)</f>
        <v/>
      </c>
      <c r="X36" s="273" t="str">
        <f>IF(種目情報!E29="","",種目情報!E29)</f>
        <v/>
      </c>
      <c r="Z36" s="6" t="str">
        <f t="shared" si="0"/>
        <v/>
      </c>
      <c r="AA36" s="6" t="str">
        <f t="shared" si="1"/>
        <v/>
      </c>
      <c r="AB36" s="6" t="str">
        <f t="shared" si="2"/>
        <v/>
      </c>
      <c r="AC36" s="6" t="str">
        <f t="shared" si="3"/>
        <v/>
      </c>
      <c r="AD36" s="6" t="str">
        <f t="shared" si="4"/>
        <v/>
      </c>
      <c r="AE36" s="12" t="str">
        <f>IF(G36="男",data_kyogisha!A28,"")</f>
        <v/>
      </c>
      <c r="AF36" s="6" t="str">
        <f t="shared" si="5"/>
        <v/>
      </c>
      <c r="AG36" s="6" t="str">
        <f t="shared" si="6"/>
        <v/>
      </c>
      <c r="AH36" s="6" t="str">
        <f t="shared" si="7"/>
        <v/>
      </c>
      <c r="AI36" s="6" t="str">
        <f t="shared" si="8"/>
        <v/>
      </c>
      <c r="AJ36" s="6" t="str">
        <f t="shared" si="9"/>
        <v/>
      </c>
      <c r="AK36" s="6" t="str">
        <f>IF(G36="女",data_kyogisha!A28,"")</f>
        <v/>
      </c>
      <c r="AL36" s="2">
        <f t="shared" si="14"/>
        <v>0</v>
      </c>
      <c r="AM36" s="2" t="str">
        <f t="shared" si="10"/>
        <v/>
      </c>
      <c r="AN36" s="2">
        <f t="shared" si="15"/>
        <v>0</v>
      </c>
      <c r="AO36" s="2" t="str">
        <f t="shared" si="11"/>
        <v/>
      </c>
      <c r="AP36" s="2">
        <f t="shared" si="16"/>
        <v>0</v>
      </c>
      <c r="AQ36" s="2" t="str">
        <f t="shared" si="12"/>
        <v/>
      </c>
      <c r="AR36" s="2">
        <f t="shared" si="17"/>
        <v>0</v>
      </c>
      <c r="AS36" s="2" t="str">
        <f t="shared" si="13"/>
        <v/>
      </c>
    </row>
    <row r="37" spans="1:45">
      <c r="A37" s="36">
        <v>28</v>
      </c>
      <c r="B37" s="251"/>
      <c r="C37" s="66"/>
      <c r="D37" s="66"/>
      <c r="E37" s="66"/>
      <c r="F37" s="286"/>
      <c r="G37" s="66"/>
      <c r="H37" s="67"/>
      <c r="I37" s="320"/>
      <c r="J37" s="333"/>
      <c r="K37" s="265"/>
      <c r="L37" s="320"/>
      <c r="M37" s="333"/>
      <c r="N37" s="265"/>
      <c r="O37" s="326"/>
      <c r="P37" s="339"/>
      <c r="Q37" s="266"/>
      <c r="R37" s="68"/>
      <c r="S37" s="68"/>
      <c r="T37" s="316">
        <v>28</v>
      </c>
      <c r="W37" s="269" t="str">
        <f>IF(種目情報!A30="","",種目情報!A30)</f>
        <v/>
      </c>
      <c r="X37" s="270" t="str">
        <f>IF(種目情報!E30="","",種目情報!E30)</f>
        <v/>
      </c>
      <c r="Z37" s="6" t="str">
        <f t="shared" si="0"/>
        <v/>
      </c>
      <c r="AA37" s="6" t="str">
        <f t="shared" si="1"/>
        <v/>
      </c>
      <c r="AB37" s="6" t="str">
        <f t="shared" si="2"/>
        <v/>
      </c>
      <c r="AC37" s="6" t="str">
        <f t="shared" si="3"/>
        <v/>
      </c>
      <c r="AD37" s="6" t="str">
        <f t="shared" si="4"/>
        <v/>
      </c>
      <c r="AE37" s="12" t="str">
        <f>IF(G37="男",data_kyogisha!A29,"")</f>
        <v/>
      </c>
      <c r="AF37" s="6" t="str">
        <f t="shared" si="5"/>
        <v/>
      </c>
      <c r="AG37" s="6" t="str">
        <f t="shared" si="6"/>
        <v/>
      </c>
      <c r="AH37" s="6" t="str">
        <f t="shared" si="7"/>
        <v/>
      </c>
      <c r="AI37" s="6" t="str">
        <f t="shared" si="8"/>
        <v/>
      </c>
      <c r="AJ37" s="6" t="str">
        <f t="shared" si="9"/>
        <v/>
      </c>
      <c r="AK37" s="6" t="str">
        <f>IF(G37="女",data_kyogisha!A29,"")</f>
        <v/>
      </c>
      <c r="AL37" s="2">
        <f t="shared" si="14"/>
        <v>0</v>
      </c>
      <c r="AM37" s="2" t="str">
        <f t="shared" si="10"/>
        <v/>
      </c>
      <c r="AN37" s="2">
        <f t="shared" si="15"/>
        <v>0</v>
      </c>
      <c r="AO37" s="2" t="str">
        <f t="shared" si="11"/>
        <v/>
      </c>
      <c r="AP37" s="2">
        <f t="shared" si="16"/>
        <v>0</v>
      </c>
      <c r="AQ37" s="2" t="str">
        <f t="shared" si="12"/>
        <v/>
      </c>
      <c r="AR37" s="2">
        <f t="shared" si="17"/>
        <v>0</v>
      </c>
      <c r="AS37" s="2" t="str">
        <f t="shared" si="13"/>
        <v/>
      </c>
    </row>
    <row r="38" spans="1:45">
      <c r="A38" s="36">
        <v>29</v>
      </c>
      <c r="B38" s="251"/>
      <c r="C38" s="66"/>
      <c r="D38" s="66"/>
      <c r="E38" s="66"/>
      <c r="F38" s="286"/>
      <c r="G38" s="66"/>
      <c r="H38" s="67"/>
      <c r="I38" s="320"/>
      <c r="J38" s="333"/>
      <c r="K38" s="265"/>
      <c r="L38" s="320"/>
      <c r="M38" s="333"/>
      <c r="N38" s="265"/>
      <c r="O38" s="326"/>
      <c r="P38" s="339"/>
      <c r="Q38" s="266"/>
      <c r="R38" s="68"/>
      <c r="S38" s="68"/>
      <c r="T38" s="316">
        <v>29</v>
      </c>
      <c r="W38" s="269" t="str">
        <f>IF(種目情報!A31="","",種目情報!A31)</f>
        <v>南男100m</v>
      </c>
      <c r="X38" s="270" t="str">
        <f>IF(種目情報!E31="","",種目情報!E31)</f>
        <v>南女100m</v>
      </c>
      <c r="Z38" s="6" t="str">
        <f t="shared" si="0"/>
        <v/>
      </c>
      <c r="AA38" s="6" t="str">
        <f t="shared" si="1"/>
        <v/>
      </c>
      <c r="AB38" s="6" t="str">
        <f t="shared" si="2"/>
        <v/>
      </c>
      <c r="AC38" s="6" t="str">
        <f t="shared" si="3"/>
        <v/>
      </c>
      <c r="AD38" s="6" t="str">
        <f t="shared" si="4"/>
        <v/>
      </c>
      <c r="AE38" s="12" t="str">
        <f>IF(G38="男",data_kyogisha!A30,"")</f>
        <v/>
      </c>
      <c r="AF38" s="6" t="str">
        <f t="shared" si="5"/>
        <v/>
      </c>
      <c r="AG38" s="6" t="str">
        <f t="shared" si="6"/>
        <v/>
      </c>
      <c r="AH38" s="6" t="str">
        <f t="shared" si="7"/>
        <v/>
      </c>
      <c r="AI38" s="6" t="str">
        <f t="shared" si="8"/>
        <v/>
      </c>
      <c r="AJ38" s="6" t="str">
        <f t="shared" si="9"/>
        <v/>
      </c>
      <c r="AK38" s="6" t="str">
        <f>IF(G38="女",data_kyogisha!A30,"")</f>
        <v/>
      </c>
      <c r="AL38" s="2">
        <f t="shared" si="14"/>
        <v>0</v>
      </c>
      <c r="AM38" s="2" t="str">
        <f t="shared" si="10"/>
        <v/>
      </c>
      <c r="AN38" s="2">
        <f t="shared" si="15"/>
        <v>0</v>
      </c>
      <c r="AO38" s="2" t="str">
        <f t="shared" si="11"/>
        <v/>
      </c>
      <c r="AP38" s="2">
        <f t="shared" si="16"/>
        <v>0</v>
      </c>
      <c r="AQ38" s="2" t="str">
        <f t="shared" si="12"/>
        <v/>
      </c>
      <c r="AR38" s="2">
        <f t="shared" si="17"/>
        <v>0</v>
      </c>
      <c r="AS38" s="2" t="str">
        <f t="shared" si="13"/>
        <v/>
      </c>
    </row>
    <row r="39" spans="1:45" ht="14.25" thickBot="1">
      <c r="A39" s="26">
        <v>30</v>
      </c>
      <c r="B39" s="314"/>
      <c r="C39" s="69"/>
      <c r="D39" s="69"/>
      <c r="E39" s="69"/>
      <c r="F39" s="287"/>
      <c r="G39" s="69"/>
      <c r="H39" s="70"/>
      <c r="I39" s="323"/>
      <c r="J39" s="336"/>
      <c r="K39" s="275"/>
      <c r="L39" s="323"/>
      <c r="M39" s="336"/>
      <c r="N39" s="275"/>
      <c r="O39" s="329"/>
      <c r="P39" s="342"/>
      <c r="Q39" s="276"/>
      <c r="R39" s="71"/>
      <c r="S39" s="71"/>
      <c r="T39" s="162">
        <v>30</v>
      </c>
      <c r="W39" s="269" t="str">
        <f>IF(種目情報!A32="","",種目情報!A32)</f>
        <v>南男200m</v>
      </c>
      <c r="X39" s="270" t="str">
        <f>IF(種目情報!E32="","",種目情報!E32)</f>
        <v>南女200m</v>
      </c>
      <c r="Z39" s="6" t="str">
        <f t="shared" si="0"/>
        <v/>
      </c>
      <c r="AA39" s="6" t="str">
        <f t="shared" si="1"/>
        <v/>
      </c>
      <c r="AB39" s="6" t="str">
        <f t="shared" si="2"/>
        <v/>
      </c>
      <c r="AC39" s="6" t="str">
        <f t="shared" si="3"/>
        <v/>
      </c>
      <c r="AD39" s="6" t="str">
        <f t="shared" si="4"/>
        <v/>
      </c>
      <c r="AE39" s="12" t="str">
        <f>IF(G39="男",data_kyogisha!A31,"")</f>
        <v/>
      </c>
      <c r="AF39" s="6" t="str">
        <f t="shared" si="5"/>
        <v/>
      </c>
      <c r="AG39" s="6" t="str">
        <f t="shared" si="6"/>
        <v/>
      </c>
      <c r="AH39" s="6" t="str">
        <f t="shared" si="7"/>
        <v/>
      </c>
      <c r="AI39" s="6" t="str">
        <f t="shared" si="8"/>
        <v/>
      </c>
      <c r="AJ39" s="6" t="str">
        <f t="shared" si="9"/>
        <v/>
      </c>
      <c r="AK39" s="6" t="str">
        <f>IF(G39="女",data_kyogisha!A31,"")</f>
        <v/>
      </c>
      <c r="AL39" s="2">
        <f t="shared" si="14"/>
        <v>0</v>
      </c>
      <c r="AM39" s="2" t="str">
        <f t="shared" si="10"/>
        <v/>
      </c>
      <c r="AN39" s="2">
        <f t="shared" si="15"/>
        <v>0</v>
      </c>
      <c r="AO39" s="2" t="str">
        <f t="shared" si="11"/>
        <v/>
      </c>
      <c r="AP39" s="2">
        <f t="shared" si="16"/>
        <v>0</v>
      </c>
      <c r="AQ39" s="2" t="str">
        <f t="shared" si="12"/>
        <v/>
      </c>
      <c r="AR39" s="2">
        <f t="shared" si="17"/>
        <v>0</v>
      </c>
      <c r="AS39" s="2" t="str">
        <f t="shared" si="13"/>
        <v/>
      </c>
    </row>
    <row r="40" spans="1:45">
      <c r="A40" s="299">
        <v>31</v>
      </c>
      <c r="B40" s="300"/>
      <c r="C40" s="301"/>
      <c r="D40" s="301"/>
      <c r="E40" s="301"/>
      <c r="F40" s="302"/>
      <c r="G40" s="301"/>
      <c r="H40" s="303"/>
      <c r="I40" s="324"/>
      <c r="J40" s="337"/>
      <c r="K40" s="304"/>
      <c r="L40" s="324"/>
      <c r="M40" s="337"/>
      <c r="N40" s="304"/>
      <c r="O40" s="330"/>
      <c r="P40" s="343"/>
      <c r="Q40" s="305"/>
      <c r="R40" s="306"/>
      <c r="S40" s="306"/>
      <c r="T40" s="161">
        <v>31</v>
      </c>
      <c r="W40" s="269" t="str">
        <f>IF(種目情報!A33="","",種目情報!A33)</f>
        <v>南男400m</v>
      </c>
      <c r="X40" s="270" t="str">
        <f>IF(種目情報!E33="","",種目情報!E33)</f>
        <v>南女400m</v>
      </c>
      <c r="Z40" s="6" t="str">
        <f t="shared" si="0"/>
        <v/>
      </c>
      <c r="AA40" s="6" t="str">
        <f t="shared" si="1"/>
        <v/>
      </c>
      <c r="AB40" s="6" t="str">
        <f t="shared" si="2"/>
        <v/>
      </c>
      <c r="AC40" s="6" t="str">
        <f t="shared" si="3"/>
        <v/>
      </c>
      <c r="AD40" s="6" t="str">
        <f t="shared" si="4"/>
        <v/>
      </c>
      <c r="AE40" s="12" t="str">
        <f>IF(G40="男",data_kyogisha!A32,"")</f>
        <v/>
      </c>
      <c r="AF40" s="6" t="str">
        <f t="shared" si="5"/>
        <v/>
      </c>
      <c r="AG40" s="6" t="str">
        <f t="shared" si="6"/>
        <v/>
      </c>
      <c r="AH40" s="6" t="str">
        <f t="shared" si="7"/>
        <v/>
      </c>
      <c r="AI40" s="6" t="str">
        <f t="shared" si="8"/>
        <v/>
      </c>
      <c r="AJ40" s="6" t="str">
        <f t="shared" si="9"/>
        <v/>
      </c>
      <c r="AK40" s="6" t="str">
        <f>IF(G40="女",data_kyogisha!A32,"")</f>
        <v/>
      </c>
      <c r="AL40" s="2">
        <f t="shared" si="14"/>
        <v>0</v>
      </c>
      <c r="AM40" s="2" t="str">
        <f t="shared" si="10"/>
        <v/>
      </c>
      <c r="AN40" s="2">
        <f t="shared" si="15"/>
        <v>0</v>
      </c>
      <c r="AO40" s="2" t="str">
        <f t="shared" si="11"/>
        <v/>
      </c>
      <c r="AP40" s="2">
        <f t="shared" si="16"/>
        <v>0</v>
      </c>
      <c r="AQ40" s="2" t="str">
        <f t="shared" si="12"/>
        <v/>
      </c>
      <c r="AR40" s="2">
        <f t="shared" si="17"/>
        <v>0</v>
      </c>
      <c r="AS40" s="2" t="str">
        <f t="shared" si="13"/>
        <v/>
      </c>
    </row>
    <row r="41" spans="1:45">
      <c r="A41" s="36">
        <v>32</v>
      </c>
      <c r="B41" s="251"/>
      <c r="C41" s="66"/>
      <c r="D41" s="66"/>
      <c r="E41" s="66"/>
      <c r="F41" s="286"/>
      <c r="G41" s="66"/>
      <c r="H41" s="67"/>
      <c r="I41" s="320"/>
      <c r="J41" s="333"/>
      <c r="K41" s="265"/>
      <c r="L41" s="320"/>
      <c r="M41" s="333"/>
      <c r="N41" s="265"/>
      <c r="O41" s="326"/>
      <c r="P41" s="339"/>
      <c r="Q41" s="266"/>
      <c r="R41" s="68"/>
      <c r="S41" s="68"/>
      <c r="T41" s="316">
        <v>32</v>
      </c>
      <c r="W41" s="269" t="str">
        <f>IF(種目情報!A34="","",種目情報!A34)</f>
        <v>南男800m</v>
      </c>
      <c r="X41" s="270" t="str">
        <f>IF(種目情報!E34="","",種目情報!E34)</f>
        <v>南女800m</v>
      </c>
      <c r="Z41" s="6" t="str">
        <f t="shared" si="0"/>
        <v/>
      </c>
      <c r="AA41" s="6" t="str">
        <f t="shared" si="1"/>
        <v/>
      </c>
      <c r="AB41" s="6" t="str">
        <f t="shared" si="2"/>
        <v/>
      </c>
      <c r="AC41" s="6" t="str">
        <f t="shared" si="3"/>
        <v/>
      </c>
      <c r="AD41" s="6" t="str">
        <f t="shared" si="4"/>
        <v/>
      </c>
      <c r="AE41" s="12" t="str">
        <f>IF(G41="男",data_kyogisha!A33,"")</f>
        <v/>
      </c>
      <c r="AF41" s="6" t="str">
        <f t="shared" si="5"/>
        <v/>
      </c>
      <c r="AG41" s="6" t="str">
        <f t="shared" si="6"/>
        <v/>
      </c>
      <c r="AH41" s="6" t="str">
        <f t="shared" si="7"/>
        <v/>
      </c>
      <c r="AI41" s="6" t="str">
        <f t="shared" si="8"/>
        <v/>
      </c>
      <c r="AJ41" s="6" t="str">
        <f t="shared" si="9"/>
        <v/>
      </c>
      <c r="AK41" s="6" t="str">
        <f>IF(G41="女",data_kyogisha!A33,"")</f>
        <v/>
      </c>
      <c r="AL41" s="2">
        <f t="shared" si="14"/>
        <v>0</v>
      </c>
      <c r="AM41" s="2" t="str">
        <f t="shared" si="10"/>
        <v/>
      </c>
      <c r="AN41" s="2">
        <f t="shared" si="15"/>
        <v>0</v>
      </c>
      <c r="AO41" s="2" t="str">
        <f t="shared" si="11"/>
        <v/>
      </c>
      <c r="AP41" s="2">
        <f t="shared" si="16"/>
        <v>0</v>
      </c>
      <c r="AQ41" s="2" t="str">
        <f t="shared" si="12"/>
        <v/>
      </c>
      <c r="AR41" s="2">
        <f t="shared" si="17"/>
        <v>0</v>
      </c>
      <c r="AS41" s="2" t="str">
        <f t="shared" si="13"/>
        <v/>
      </c>
    </row>
    <row r="42" spans="1:45">
      <c r="A42" s="36">
        <v>33</v>
      </c>
      <c r="B42" s="251"/>
      <c r="C42" s="66"/>
      <c r="D42" s="66"/>
      <c r="E42" s="66"/>
      <c r="F42" s="286"/>
      <c r="G42" s="66"/>
      <c r="H42" s="67"/>
      <c r="I42" s="320"/>
      <c r="J42" s="333"/>
      <c r="K42" s="265"/>
      <c r="L42" s="320"/>
      <c r="M42" s="333"/>
      <c r="N42" s="265"/>
      <c r="O42" s="326"/>
      <c r="P42" s="339"/>
      <c r="Q42" s="266"/>
      <c r="R42" s="68"/>
      <c r="S42" s="68"/>
      <c r="T42" s="316">
        <v>33</v>
      </c>
      <c r="W42" s="269" t="str">
        <f>IF(種目情報!A35="","",種目情報!A35)</f>
        <v>南男1500m</v>
      </c>
      <c r="X42" s="270" t="str">
        <f>IF(種目情報!E35="","",種目情報!E35)</f>
        <v>南女1500m</v>
      </c>
      <c r="Z42" s="6" t="str">
        <f t="shared" si="0"/>
        <v/>
      </c>
      <c r="AA42" s="6" t="str">
        <f t="shared" si="1"/>
        <v/>
      </c>
      <c r="AB42" s="6" t="str">
        <f t="shared" si="2"/>
        <v/>
      </c>
      <c r="AC42" s="6" t="str">
        <f t="shared" si="3"/>
        <v/>
      </c>
      <c r="AD42" s="6" t="str">
        <f t="shared" si="4"/>
        <v/>
      </c>
      <c r="AE42" s="12" t="str">
        <f>IF(G42="男",data_kyogisha!A34,"")</f>
        <v/>
      </c>
      <c r="AF42" s="6" t="str">
        <f t="shared" si="5"/>
        <v/>
      </c>
      <c r="AG42" s="6" t="str">
        <f t="shared" si="6"/>
        <v/>
      </c>
      <c r="AH42" s="6" t="str">
        <f t="shared" si="7"/>
        <v/>
      </c>
      <c r="AI42" s="6" t="str">
        <f t="shared" si="8"/>
        <v/>
      </c>
      <c r="AJ42" s="6" t="str">
        <f t="shared" si="9"/>
        <v/>
      </c>
      <c r="AK42" s="6" t="str">
        <f>IF(G42="女",data_kyogisha!A34,"")</f>
        <v/>
      </c>
      <c r="AL42" s="2">
        <f t="shared" si="14"/>
        <v>0</v>
      </c>
      <c r="AM42" s="2" t="str">
        <f t="shared" si="10"/>
        <v/>
      </c>
      <c r="AN42" s="2">
        <f t="shared" si="15"/>
        <v>0</v>
      </c>
      <c r="AO42" s="2" t="str">
        <f t="shared" si="11"/>
        <v/>
      </c>
      <c r="AP42" s="2">
        <f t="shared" si="16"/>
        <v>0</v>
      </c>
      <c r="AQ42" s="2" t="str">
        <f t="shared" si="12"/>
        <v/>
      </c>
      <c r="AR42" s="2">
        <f t="shared" si="17"/>
        <v>0</v>
      </c>
      <c r="AS42" s="2" t="str">
        <f t="shared" si="13"/>
        <v/>
      </c>
    </row>
    <row r="43" spans="1:45">
      <c r="A43" s="36">
        <v>34</v>
      </c>
      <c r="B43" s="251"/>
      <c r="C43" s="66"/>
      <c r="D43" s="66"/>
      <c r="E43" s="66"/>
      <c r="F43" s="286"/>
      <c r="G43" s="66"/>
      <c r="H43" s="67"/>
      <c r="I43" s="320"/>
      <c r="J43" s="333"/>
      <c r="K43" s="265"/>
      <c r="L43" s="320"/>
      <c r="M43" s="333"/>
      <c r="N43" s="265"/>
      <c r="O43" s="326"/>
      <c r="P43" s="339"/>
      <c r="Q43" s="266"/>
      <c r="R43" s="68"/>
      <c r="S43" s="68"/>
      <c r="T43" s="316">
        <v>34</v>
      </c>
      <c r="W43" s="269" t="str">
        <f>IF(種目情報!A36="","",種目情報!A36)</f>
        <v>南男5000m</v>
      </c>
      <c r="X43" s="270" t="str">
        <f>IF(種目情報!E36="","",種目情報!E36)</f>
        <v>南女3000m</v>
      </c>
      <c r="Z43" s="6" t="str">
        <f t="shared" si="0"/>
        <v/>
      </c>
      <c r="AA43" s="6" t="str">
        <f t="shared" si="1"/>
        <v/>
      </c>
      <c r="AB43" s="6" t="str">
        <f t="shared" si="2"/>
        <v/>
      </c>
      <c r="AC43" s="6" t="str">
        <f t="shared" si="3"/>
        <v/>
      </c>
      <c r="AD43" s="6" t="str">
        <f t="shared" si="4"/>
        <v/>
      </c>
      <c r="AE43" s="12" t="str">
        <f>IF(G43="男",data_kyogisha!A35,"")</f>
        <v/>
      </c>
      <c r="AF43" s="6" t="str">
        <f t="shared" si="5"/>
        <v/>
      </c>
      <c r="AG43" s="6" t="str">
        <f t="shared" si="6"/>
        <v/>
      </c>
      <c r="AH43" s="6" t="str">
        <f t="shared" si="7"/>
        <v/>
      </c>
      <c r="AI43" s="6" t="str">
        <f t="shared" si="8"/>
        <v/>
      </c>
      <c r="AJ43" s="6" t="str">
        <f t="shared" si="9"/>
        <v/>
      </c>
      <c r="AK43" s="6" t="str">
        <f>IF(G43="女",data_kyogisha!A35,"")</f>
        <v/>
      </c>
      <c r="AL43" s="2">
        <f t="shared" si="14"/>
        <v>0</v>
      </c>
      <c r="AM43" s="2" t="str">
        <f t="shared" si="10"/>
        <v/>
      </c>
      <c r="AN43" s="2">
        <f t="shared" si="15"/>
        <v>0</v>
      </c>
      <c r="AO43" s="2" t="str">
        <f t="shared" si="11"/>
        <v/>
      </c>
      <c r="AP43" s="2">
        <f t="shared" si="16"/>
        <v>0</v>
      </c>
      <c r="AQ43" s="2" t="str">
        <f t="shared" si="12"/>
        <v/>
      </c>
      <c r="AR43" s="2">
        <f t="shared" si="17"/>
        <v>0</v>
      </c>
      <c r="AS43" s="2" t="str">
        <f t="shared" si="13"/>
        <v/>
      </c>
    </row>
    <row r="44" spans="1:45" ht="14.25" thickBot="1">
      <c r="A44" s="291">
        <v>35</v>
      </c>
      <c r="B44" s="292"/>
      <c r="C44" s="293"/>
      <c r="D44" s="293"/>
      <c r="E44" s="293"/>
      <c r="F44" s="294"/>
      <c r="G44" s="293"/>
      <c r="H44" s="295"/>
      <c r="I44" s="321"/>
      <c r="J44" s="334"/>
      <c r="K44" s="296"/>
      <c r="L44" s="321"/>
      <c r="M44" s="334"/>
      <c r="N44" s="296"/>
      <c r="O44" s="327"/>
      <c r="P44" s="340"/>
      <c r="Q44" s="297"/>
      <c r="R44" s="298"/>
      <c r="S44" s="298"/>
      <c r="T44" s="317">
        <v>35</v>
      </c>
      <c r="W44" s="269" t="str">
        <f>IF(種目情報!A37="","",種目情報!A37)</f>
        <v>南男110mH</v>
      </c>
      <c r="X44" s="270" t="str">
        <f>IF(種目情報!E37="","",種目情報!E37)</f>
        <v>南女100mH</v>
      </c>
      <c r="Z44" s="6" t="str">
        <f t="shared" si="0"/>
        <v/>
      </c>
      <c r="AA44" s="6" t="str">
        <f t="shared" si="1"/>
        <v/>
      </c>
      <c r="AB44" s="6" t="str">
        <f t="shared" si="2"/>
        <v/>
      </c>
      <c r="AC44" s="6" t="str">
        <f t="shared" si="3"/>
        <v/>
      </c>
      <c r="AD44" s="6" t="str">
        <f t="shared" si="4"/>
        <v/>
      </c>
      <c r="AE44" s="12" t="str">
        <f>IF(G44="男",data_kyogisha!A36,"")</f>
        <v/>
      </c>
      <c r="AF44" s="6" t="str">
        <f t="shared" si="5"/>
        <v/>
      </c>
      <c r="AG44" s="6" t="str">
        <f t="shared" si="6"/>
        <v/>
      </c>
      <c r="AH44" s="6" t="str">
        <f t="shared" si="7"/>
        <v/>
      </c>
      <c r="AI44" s="6" t="str">
        <f t="shared" si="8"/>
        <v/>
      </c>
      <c r="AJ44" s="6" t="str">
        <f t="shared" si="9"/>
        <v/>
      </c>
      <c r="AK44" s="6" t="str">
        <f>IF(G44="女",data_kyogisha!A36,"")</f>
        <v/>
      </c>
      <c r="AL44" s="2">
        <f t="shared" si="14"/>
        <v>0</v>
      </c>
      <c r="AM44" s="2" t="str">
        <f t="shared" si="10"/>
        <v/>
      </c>
      <c r="AN44" s="2">
        <f t="shared" si="15"/>
        <v>0</v>
      </c>
      <c r="AO44" s="2" t="str">
        <f t="shared" si="11"/>
        <v/>
      </c>
      <c r="AP44" s="2">
        <f t="shared" si="16"/>
        <v>0</v>
      </c>
      <c r="AQ44" s="2" t="str">
        <f t="shared" si="12"/>
        <v/>
      </c>
      <c r="AR44" s="2">
        <f t="shared" si="17"/>
        <v>0</v>
      </c>
      <c r="AS44" s="2" t="str">
        <f t="shared" si="13"/>
        <v/>
      </c>
    </row>
    <row r="45" spans="1:45">
      <c r="A45" s="27">
        <v>36</v>
      </c>
      <c r="B45" s="307"/>
      <c r="C45" s="308"/>
      <c r="D45" s="308"/>
      <c r="E45" s="308"/>
      <c r="F45" s="309"/>
      <c r="G45" s="308"/>
      <c r="H45" s="310"/>
      <c r="I45" s="322"/>
      <c r="J45" s="335"/>
      <c r="K45" s="311"/>
      <c r="L45" s="322"/>
      <c r="M45" s="335"/>
      <c r="N45" s="311"/>
      <c r="O45" s="328"/>
      <c r="P45" s="341"/>
      <c r="Q45" s="312"/>
      <c r="R45" s="313"/>
      <c r="S45" s="313"/>
      <c r="T45" s="32">
        <v>36</v>
      </c>
      <c r="W45" s="269" t="str">
        <f>IF(種目情報!A38="","",種目情報!A38)</f>
        <v>南男400mH</v>
      </c>
      <c r="X45" s="270" t="str">
        <f>IF(種目情報!E38="","",種目情報!E38)</f>
        <v>南女400mH</v>
      </c>
      <c r="Z45" s="6" t="str">
        <f t="shared" si="0"/>
        <v/>
      </c>
      <c r="AA45" s="6" t="str">
        <f t="shared" si="1"/>
        <v/>
      </c>
      <c r="AB45" s="6" t="str">
        <f t="shared" si="2"/>
        <v/>
      </c>
      <c r="AC45" s="6" t="str">
        <f t="shared" si="3"/>
        <v/>
      </c>
      <c r="AD45" s="6" t="str">
        <f t="shared" si="4"/>
        <v/>
      </c>
      <c r="AE45" s="12" t="str">
        <f>IF(G45="男",data_kyogisha!A37,"")</f>
        <v/>
      </c>
      <c r="AF45" s="6" t="str">
        <f t="shared" si="5"/>
        <v/>
      </c>
      <c r="AG45" s="6" t="str">
        <f t="shared" si="6"/>
        <v/>
      </c>
      <c r="AH45" s="6" t="str">
        <f t="shared" si="7"/>
        <v/>
      </c>
      <c r="AI45" s="6" t="str">
        <f t="shared" si="8"/>
        <v/>
      </c>
      <c r="AJ45" s="6" t="str">
        <f t="shared" si="9"/>
        <v/>
      </c>
      <c r="AK45" s="6" t="str">
        <f>IF(G45="女",data_kyogisha!A37,"")</f>
        <v/>
      </c>
      <c r="AL45" s="2">
        <f t="shared" si="14"/>
        <v>0</v>
      </c>
      <c r="AM45" s="2" t="str">
        <f t="shared" si="10"/>
        <v/>
      </c>
      <c r="AN45" s="2">
        <f t="shared" si="15"/>
        <v>0</v>
      </c>
      <c r="AO45" s="2" t="str">
        <f t="shared" si="11"/>
        <v/>
      </c>
      <c r="AP45" s="2">
        <f t="shared" si="16"/>
        <v>0</v>
      </c>
      <c r="AQ45" s="2" t="str">
        <f t="shared" si="12"/>
        <v/>
      </c>
      <c r="AR45" s="2">
        <f t="shared" si="17"/>
        <v>0</v>
      </c>
      <c r="AS45" s="2" t="str">
        <f t="shared" si="13"/>
        <v/>
      </c>
    </row>
    <row r="46" spans="1:45">
      <c r="A46" s="36">
        <v>37</v>
      </c>
      <c r="B46" s="251"/>
      <c r="C46" s="66"/>
      <c r="D46" s="66"/>
      <c r="E46" s="66"/>
      <c r="F46" s="286"/>
      <c r="G46" s="66"/>
      <c r="H46" s="67"/>
      <c r="I46" s="320"/>
      <c r="J46" s="333"/>
      <c r="K46" s="265"/>
      <c r="L46" s="320"/>
      <c r="M46" s="333"/>
      <c r="N46" s="265"/>
      <c r="O46" s="326"/>
      <c r="P46" s="339"/>
      <c r="Q46" s="266"/>
      <c r="R46" s="68"/>
      <c r="S46" s="68"/>
      <c r="T46" s="316">
        <v>37</v>
      </c>
      <c r="W46" s="269" t="str">
        <f>IF(種目情報!A39="","",種目情報!A39)</f>
        <v>南男3000mSC</v>
      </c>
      <c r="X46" s="270" t="str">
        <f>IF(種目情報!E39="","",種目情報!E39)</f>
        <v>南女5000mW</v>
      </c>
      <c r="Z46" s="6" t="str">
        <f t="shared" si="0"/>
        <v/>
      </c>
      <c r="AA46" s="6" t="str">
        <f t="shared" si="1"/>
        <v/>
      </c>
      <c r="AB46" s="6" t="str">
        <f t="shared" si="2"/>
        <v/>
      </c>
      <c r="AC46" s="6" t="str">
        <f t="shared" si="3"/>
        <v/>
      </c>
      <c r="AD46" s="6" t="str">
        <f t="shared" si="4"/>
        <v/>
      </c>
      <c r="AE46" s="12" t="str">
        <f>IF(G46="男",data_kyogisha!A38,"")</f>
        <v/>
      </c>
      <c r="AF46" s="6" t="str">
        <f t="shared" si="5"/>
        <v/>
      </c>
      <c r="AG46" s="6" t="str">
        <f t="shared" si="6"/>
        <v/>
      </c>
      <c r="AH46" s="6" t="str">
        <f t="shared" si="7"/>
        <v/>
      </c>
      <c r="AI46" s="6" t="str">
        <f t="shared" si="8"/>
        <v/>
      </c>
      <c r="AJ46" s="6" t="str">
        <f t="shared" si="9"/>
        <v/>
      </c>
      <c r="AK46" s="6" t="str">
        <f>IF(G46="女",data_kyogisha!A38,"")</f>
        <v/>
      </c>
      <c r="AL46" s="2">
        <f t="shared" si="14"/>
        <v>0</v>
      </c>
      <c r="AM46" s="2" t="str">
        <f t="shared" si="10"/>
        <v/>
      </c>
      <c r="AN46" s="2">
        <f t="shared" si="15"/>
        <v>0</v>
      </c>
      <c r="AO46" s="2" t="str">
        <f t="shared" si="11"/>
        <v/>
      </c>
      <c r="AP46" s="2">
        <f t="shared" si="16"/>
        <v>0</v>
      </c>
      <c r="AQ46" s="2" t="str">
        <f t="shared" si="12"/>
        <v/>
      </c>
      <c r="AR46" s="2">
        <f t="shared" si="17"/>
        <v>0</v>
      </c>
      <c r="AS46" s="2" t="str">
        <f t="shared" si="13"/>
        <v/>
      </c>
    </row>
    <row r="47" spans="1:45">
      <c r="A47" s="36">
        <v>38</v>
      </c>
      <c r="B47" s="251"/>
      <c r="C47" s="66"/>
      <c r="D47" s="66"/>
      <c r="E47" s="66"/>
      <c r="F47" s="286"/>
      <c r="G47" s="66"/>
      <c r="H47" s="67"/>
      <c r="I47" s="320"/>
      <c r="J47" s="333"/>
      <c r="K47" s="265"/>
      <c r="L47" s="320"/>
      <c r="M47" s="333"/>
      <c r="N47" s="265"/>
      <c r="O47" s="326"/>
      <c r="P47" s="339"/>
      <c r="Q47" s="266"/>
      <c r="R47" s="68"/>
      <c r="S47" s="68"/>
      <c r="T47" s="316">
        <v>38</v>
      </c>
      <c r="W47" s="269" t="str">
        <f>IF(種目情報!A40="","",種目情報!A40)</f>
        <v>南男5000mW</v>
      </c>
      <c r="X47" s="270" t="str">
        <f>IF(種目情報!E40="","",種目情報!E40)</f>
        <v>南女走高跳</v>
      </c>
      <c r="Z47" s="6" t="str">
        <f t="shared" si="0"/>
        <v/>
      </c>
      <c r="AA47" s="6" t="str">
        <f t="shared" si="1"/>
        <v/>
      </c>
      <c r="AB47" s="6" t="str">
        <f t="shared" si="2"/>
        <v/>
      </c>
      <c r="AC47" s="6" t="str">
        <f t="shared" si="3"/>
        <v/>
      </c>
      <c r="AD47" s="6" t="str">
        <f t="shared" si="4"/>
        <v/>
      </c>
      <c r="AE47" s="12" t="str">
        <f>IF(G47="男",data_kyogisha!A39,"")</f>
        <v/>
      </c>
      <c r="AF47" s="6" t="str">
        <f t="shared" si="5"/>
        <v/>
      </c>
      <c r="AG47" s="6" t="str">
        <f t="shared" si="6"/>
        <v/>
      </c>
      <c r="AH47" s="6" t="str">
        <f t="shared" si="7"/>
        <v/>
      </c>
      <c r="AI47" s="6" t="str">
        <f t="shared" si="8"/>
        <v/>
      </c>
      <c r="AJ47" s="6" t="str">
        <f t="shared" si="9"/>
        <v/>
      </c>
      <c r="AK47" s="6" t="str">
        <f>IF(G47="女",data_kyogisha!A39,"")</f>
        <v/>
      </c>
      <c r="AL47" s="2">
        <f t="shared" si="14"/>
        <v>0</v>
      </c>
      <c r="AM47" s="2" t="str">
        <f t="shared" si="10"/>
        <v/>
      </c>
      <c r="AN47" s="2">
        <f t="shared" si="15"/>
        <v>0</v>
      </c>
      <c r="AO47" s="2" t="str">
        <f t="shared" si="11"/>
        <v/>
      </c>
      <c r="AP47" s="2">
        <f t="shared" si="16"/>
        <v>0</v>
      </c>
      <c r="AQ47" s="2" t="str">
        <f t="shared" si="12"/>
        <v/>
      </c>
      <c r="AR47" s="2">
        <f t="shared" si="17"/>
        <v>0</v>
      </c>
      <c r="AS47" s="2" t="str">
        <f t="shared" si="13"/>
        <v/>
      </c>
    </row>
    <row r="48" spans="1:45">
      <c r="A48" s="36">
        <v>39</v>
      </c>
      <c r="B48" s="251"/>
      <c r="C48" s="66"/>
      <c r="D48" s="66"/>
      <c r="E48" s="66"/>
      <c r="F48" s="286"/>
      <c r="G48" s="66"/>
      <c r="H48" s="67"/>
      <c r="I48" s="320"/>
      <c r="J48" s="333"/>
      <c r="K48" s="265"/>
      <c r="L48" s="320"/>
      <c r="M48" s="333"/>
      <c r="N48" s="265"/>
      <c r="O48" s="326"/>
      <c r="P48" s="339"/>
      <c r="Q48" s="266"/>
      <c r="R48" s="68"/>
      <c r="S48" s="68"/>
      <c r="T48" s="316">
        <v>39</v>
      </c>
      <c r="W48" s="269" t="str">
        <f>IF(種目情報!A41="","",種目情報!A41)</f>
        <v>南男走高跳</v>
      </c>
      <c r="X48" s="271" t="str">
        <f>IF(種目情報!E41="","",種目情報!E41)</f>
        <v>南女棒高跳</v>
      </c>
      <c r="Z48" s="6" t="str">
        <f t="shared" si="0"/>
        <v/>
      </c>
      <c r="AA48" s="6" t="str">
        <f t="shared" si="1"/>
        <v/>
      </c>
      <c r="AB48" s="6" t="str">
        <f t="shared" si="2"/>
        <v/>
      </c>
      <c r="AC48" s="6" t="str">
        <f t="shared" si="3"/>
        <v/>
      </c>
      <c r="AD48" s="6" t="str">
        <f t="shared" si="4"/>
        <v/>
      </c>
      <c r="AE48" s="12" t="str">
        <f>IF(G48="男",data_kyogisha!A40,"")</f>
        <v/>
      </c>
      <c r="AF48" s="6" t="str">
        <f t="shared" si="5"/>
        <v/>
      </c>
      <c r="AG48" s="6" t="str">
        <f t="shared" si="6"/>
        <v/>
      </c>
      <c r="AH48" s="6" t="str">
        <f t="shared" si="7"/>
        <v/>
      </c>
      <c r="AI48" s="6" t="str">
        <f t="shared" si="8"/>
        <v/>
      </c>
      <c r="AJ48" s="6" t="str">
        <f t="shared" si="9"/>
        <v/>
      </c>
      <c r="AK48" s="6" t="str">
        <f>IF(G48="女",data_kyogisha!A40,"")</f>
        <v/>
      </c>
      <c r="AL48" s="2">
        <f t="shared" si="14"/>
        <v>0</v>
      </c>
      <c r="AM48" s="2" t="str">
        <f t="shared" si="10"/>
        <v/>
      </c>
      <c r="AN48" s="2">
        <f t="shared" si="15"/>
        <v>0</v>
      </c>
      <c r="AO48" s="2" t="str">
        <f t="shared" si="11"/>
        <v/>
      </c>
      <c r="AP48" s="2">
        <f t="shared" si="16"/>
        <v>0</v>
      </c>
      <c r="AQ48" s="2" t="str">
        <f t="shared" si="12"/>
        <v/>
      </c>
      <c r="AR48" s="2">
        <f t="shared" si="17"/>
        <v>0</v>
      </c>
      <c r="AS48" s="2" t="str">
        <f t="shared" si="13"/>
        <v/>
      </c>
    </row>
    <row r="49" spans="1:45" ht="14.25" thickBot="1">
      <c r="A49" s="26">
        <v>40</v>
      </c>
      <c r="B49" s="314"/>
      <c r="C49" s="69"/>
      <c r="D49" s="69"/>
      <c r="E49" s="69"/>
      <c r="F49" s="287"/>
      <c r="G49" s="69"/>
      <c r="H49" s="70"/>
      <c r="I49" s="323"/>
      <c r="J49" s="336"/>
      <c r="K49" s="275"/>
      <c r="L49" s="323"/>
      <c r="M49" s="336"/>
      <c r="N49" s="275"/>
      <c r="O49" s="329"/>
      <c r="P49" s="342"/>
      <c r="Q49" s="276"/>
      <c r="R49" s="71"/>
      <c r="S49" s="71"/>
      <c r="T49" s="162">
        <v>40</v>
      </c>
      <c r="W49" s="269" t="str">
        <f>IF(種目情報!A42="","",種目情報!A42)</f>
        <v>南男棒高跳</v>
      </c>
      <c r="X49" s="271" t="str">
        <f>IF(種目情報!E42="","",種目情報!E42)</f>
        <v>南女走幅跳</v>
      </c>
      <c r="Z49" s="6" t="str">
        <f t="shared" si="0"/>
        <v/>
      </c>
      <c r="AA49" s="6" t="str">
        <f t="shared" si="1"/>
        <v/>
      </c>
      <c r="AB49" s="6" t="str">
        <f t="shared" si="2"/>
        <v/>
      </c>
      <c r="AC49" s="6" t="str">
        <f t="shared" si="3"/>
        <v/>
      </c>
      <c r="AD49" s="6" t="str">
        <f t="shared" si="4"/>
        <v/>
      </c>
      <c r="AE49" s="12" t="str">
        <f>IF(G49="男",data_kyogisha!A41,"")</f>
        <v/>
      </c>
      <c r="AF49" s="6" t="str">
        <f t="shared" si="5"/>
        <v/>
      </c>
      <c r="AG49" s="6" t="str">
        <f t="shared" si="6"/>
        <v/>
      </c>
      <c r="AH49" s="6" t="str">
        <f t="shared" si="7"/>
        <v/>
      </c>
      <c r="AI49" s="6" t="str">
        <f t="shared" si="8"/>
        <v/>
      </c>
      <c r="AJ49" s="6" t="str">
        <f t="shared" si="9"/>
        <v/>
      </c>
      <c r="AK49" s="6" t="str">
        <f>IF(G49="女",data_kyogisha!A41,"")</f>
        <v/>
      </c>
      <c r="AL49" s="2">
        <f t="shared" si="14"/>
        <v>0</v>
      </c>
      <c r="AM49" s="2" t="str">
        <f t="shared" si="10"/>
        <v/>
      </c>
      <c r="AN49" s="2">
        <f t="shared" si="15"/>
        <v>0</v>
      </c>
      <c r="AO49" s="2" t="str">
        <f t="shared" si="11"/>
        <v/>
      </c>
      <c r="AP49" s="2">
        <f t="shared" si="16"/>
        <v>0</v>
      </c>
      <c r="AQ49" s="2" t="str">
        <f t="shared" si="12"/>
        <v/>
      </c>
      <c r="AR49" s="2">
        <f t="shared" si="17"/>
        <v>0</v>
      </c>
      <c r="AS49" s="2" t="str">
        <f t="shared" si="13"/>
        <v/>
      </c>
    </row>
    <row r="50" spans="1:45">
      <c r="A50" s="299">
        <v>41</v>
      </c>
      <c r="B50" s="300"/>
      <c r="C50" s="301"/>
      <c r="D50" s="301"/>
      <c r="E50" s="301"/>
      <c r="F50" s="302"/>
      <c r="G50" s="301"/>
      <c r="H50" s="303"/>
      <c r="I50" s="324"/>
      <c r="J50" s="337"/>
      <c r="K50" s="304"/>
      <c r="L50" s="324"/>
      <c r="M50" s="337"/>
      <c r="N50" s="304"/>
      <c r="O50" s="330"/>
      <c r="P50" s="343"/>
      <c r="Q50" s="305"/>
      <c r="R50" s="306"/>
      <c r="S50" s="306"/>
      <c r="T50" s="161">
        <v>41</v>
      </c>
      <c r="W50" s="269" t="str">
        <f>IF(種目情報!A43="","",種目情報!A43)</f>
        <v>南男走幅跳</v>
      </c>
      <c r="X50" s="271" t="str">
        <f>IF(種目情報!E43="","",種目情報!E43)</f>
        <v>南女三段跳</v>
      </c>
      <c r="Z50" s="6" t="str">
        <f t="shared" si="0"/>
        <v/>
      </c>
      <c r="AA50" s="6" t="str">
        <f t="shared" si="1"/>
        <v/>
      </c>
      <c r="AB50" s="6" t="str">
        <f t="shared" si="2"/>
        <v/>
      </c>
      <c r="AC50" s="6" t="str">
        <f t="shared" si="3"/>
        <v/>
      </c>
      <c r="AD50" s="6" t="str">
        <f t="shared" si="4"/>
        <v/>
      </c>
      <c r="AE50" s="12" t="str">
        <f>IF(G50="男",data_kyogisha!A42,"")</f>
        <v/>
      </c>
      <c r="AF50" s="6" t="str">
        <f t="shared" si="5"/>
        <v/>
      </c>
      <c r="AG50" s="6" t="str">
        <f t="shared" si="6"/>
        <v/>
      </c>
      <c r="AH50" s="6" t="str">
        <f t="shared" si="7"/>
        <v/>
      </c>
      <c r="AI50" s="6" t="str">
        <f t="shared" si="8"/>
        <v/>
      </c>
      <c r="AJ50" s="6" t="str">
        <f t="shared" si="9"/>
        <v/>
      </c>
      <c r="AK50" s="6" t="str">
        <f>IF(G50="女",data_kyogisha!A42,"")</f>
        <v/>
      </c>
      <c r="AL50" s="2">
        <f t="shared" si="14"/>
        <v>0</v>
      </c>
      <c r="AM50" s="2" t="str">
        <f t="shared" si="10"/>
        <v/>
      </c>
      <c r="AN50" s="2">
        <f t="shared" si="15"/>
        <v>0</v>
      </c>
      <c r="AO50" s="2" t="str">
        <f t="shared" si="11"/>
        <v/>
      </c>
      <c r="AP50" s="2">
        <f t="shared" si="16"/>
        <v>0</v>
      </c>
      <c r="AQ50" s="2" t="str">
        <f t="shared" si="12"/>
        <v/>
      </c>
      <c r="AR50" s="2">
        <f t="shared" si="17"/>
        <v>0</v>
      </c>
      <c r="AS50" s="2" t="str">
        <f t="shared" si="13"/>
        <v/>
      </c>
    </row>
    <row r="51" spans="1:45">
      <c r="A51" s="36">
        <v>42</v>
      </c>
      <c r="B51" s="251"/>
      <c r="C51" s="66"/>
      <c r="D51" s="66"/>
      <c r="E51" s="66"/>
      <c r="F51" s="286"/>
      <c r="G51" s="66"/>
      <c r="H51" s="67"/>
      <c r="I51" s="320"/>
      <c r="J51" s="333"/>
      <c r="K51" s="265"/>
      <c r="L51" s="320"/>
      <c r="M51" s="333"/>
      <c r="N51" s="265"/>
      <c r="O51" s="326"/>
      <c r="P51" s="339"/>
      <c r="Q51" s="266"/>
      <c r="R51" s="68"/>
      <c r="S51" s="68"/>
      <c r="T51" s="316">
        <v>42</v>
      </c>
      <c r="W51" s="269" t="str">
        <f>IF(種目情報!A44="","",種目情報!A44)</f>
        <v>南男三段跳</v>
      </c>
      <c r="X51" s="271" t="str">
        <f>IF(種目情報!E44="","",種目情報!E44)</f>
        <v>南女砲丸投</v>
      </c>
      <c r="Z51" s="6" t="str">
        <f t="shared" si="0"/>
        <v/>
      </c>
      <c r="AA51" s="6" t="str">
        <f t="shared" si="1"/>
        <v/>
      </c>
      <c r="AB51" s="6" t="str">
        <f t="shared" si="2"/>
        <v/>
      </c>
      <c r="AC51" s="6" t="str">
        <f t="shared" si="3"/>
        <v/>
      </c>
      <c r="AD51" s="6" t="str">
        <f t="shared" si="4"/>
        <v/>
      </c>
      <c r="AE51" s="12" t="str">
        <f>IF(G51="男",data_kyogisha!A43,"")</f>
        <v/>
      </c>
      <c r="AF51" s="6" t="str">
        <f t="shared" si="5"/>
        <v/>
      </c>
      <c r="AG51" s="6" t="str">
        <f t="shared" si="6"/>
        <v/>
      </c>
      <c r="AH51" s="6" t="str">
        <f t="shared" si="7"/>
        <v/>
      </c>
      <c r="AI51" s="6" t="str">
        <f t="shared" si="8"/>
        <v/>
      </c>
      <c r="AJ51" s="6" t="str">
        <f t="shared" si="9"/>
        <v/>
      </c>
      <c r="AK51" s="6" t="str">
        <f>IF(G51="女",data_kyogisha!A43,"")</f>
        <v/>
      </c>
      <c r="AL51" s="2">
        <f t="shared" si="14"/>
        <v>0</v>
      </c>
      <c r="AM51" s="2" t="str">
        <f t="shared" si="10"/>
        <v/>
      </c>
      <c r="AN51" s="2">
        <f t="shared" si="15"/>
        <v>0</v>
      </c>
      <c r="AO51" s="2" t="str">
        <f t="shared" si="11"/>
        <v/>
      </c>
      <c r="AP51" s="2">
        <f t="shared" si="16"/>
        <v>0</v>
      </c>
      <c r="AQ51" s="2" t="str">
        <f t="shared" si="12"/>
        <v/>
      </c>
      <c r="AR51" s="2">
        <f t="shared" si="17"/>
        <v>0</v>
      </c>
      <c r="AS51" s="2" t="str">
        <f t="shared" si="13"/>
        <v/>
      </c>
    </row>
    <row r="52" spans="1:45">
      <c r="A52" s="36">
        <v>43</v>
      </c>
      <c r="B52" s="251"/>
      <c r="C52" s="66"/>
      <c r="D52" s="66"/>
      <c r="E52" s="66"/>
      <c r="F52" s="286"/>
      <c r="G52" s="66"/>
      <c r="H52" s="67"/>
      <c r="I52" s="320"/>
      <c r="J52" s="333"/>
      <c r="K52" s="265"/>
      <c r="L52" s="320"/>
      <c r="M52" s="333"/>
      <c r="N52" s="265"/>
      <c r="O52" s="326"/>
      <c r="P52" s="339"/>
      <c r="Q52" s="266"/>
      <c r="R52" s="68"/>
      <c r="S52" s="68"/>
      <c r="T52" s="316">
        <v>43</v>
      </c>
      <c r="W52" s="269" t="str">
        <f>IF(種目情報!A45="","",種目情報!A45)</f>
        <v>南男砲丸投</v>
      </c>
      <c r="X52" s="271" t="str">
        <f>IF(種目情報!E45="","",種目情報!E45)</f>
        <v>南女円盤投</v>
      </c>
      <c r="Z52" s="6" t="str">
        <f t="shared" si="0"/>
        <v/>
      </c>
      <c r="AA52" s="6" t="str">
        <f t="shared" si="1"/>
        <v/>
      </c>
      <c r="AB52" s="6" t="str">
        <f t="shared" si="2"/>
        <v/>
      </c>
      <c r="AC52" s="6" t="str">
        <f t="shared" si="3"/>
        <v/>
      </c>
      <c r="AD52" s="6" t="str">
        <f t="shared" si="4"/>
        <v/>
      </c>
      <c r="AE52" s="12" t="str">
        <f>IF(G52="男",data_kyogisha!A44,"")</f>
        <v/>
      </c>
      <c r="AF52" s="6" t="str">
        <f t="shared" si="5"/>
        <v/>
      </c>
      <c r="AG52" s="6" t="str">
        <f t="shared" si="6"/>
        <v/>
      </c>
      <c r="AH52" s="6" t="str">
        <f t="shared" si="7"/>
        <v/>
      </c>
      <c r="AI52" s="6" t="str">
        <f t="shared" si="8"/>
        <v/>
      </c>
      <c r="AJ52" s="6" t="str">
        <f t="shared" si="9"/>
        <v/>
      </c>
      <c r="AK52" s="6" t="str">
        <f>IF(G52="女",data_kyogisha!A44,"")</f>
        <v/>
      </c>
      <c r="AL52" s="2">
        <f t="shared" si="14"/>
        <v>0</v>
      </c>
      <c r="AM52" s="2" t="str">
        <f t="shared" si="10"/>
        <v/>
      </c>
      <c r="AN52" s="2">
        <f t="shared" si="15"/>
        <v>0</v>
      </c>
      <c r="AO52" s="2" t="str">
        <f t="shared" si="11"/>
        <v/>
      </c>
      <c r="AP52" s="2">
        <f t="shared" si="16"/>
        <v>0</v>
      </c>
      <c r="AQ52" s="2" t="str">
        <f t="shared" si="12"/>
        <v/>
      </c>
      <c r="AR52" s="2">
        <f t="shared" si="17"/>
        <v>0</v>
      </c>
      <c r="AS52" s="2" t="str">
        <f t="shared" si="13"/>
        <v/>
      </c>
    </row>
    <row r="53" spans="1:45">
      <c r="A53" s="36">
        <v>44</v>
      </c>
      <c r="B53" s="251"/>
      <c r="C53" s="66"/>
      <c r="D53" s="66"/>
      <c r="E53" s="66"/>
      <c r="F53" s="286"/>
      <c r="G53" s="66"/>
      <c r="H53" s="67"/>
      <c r="I53" s="320"/>
      <c r="J53" s="333"/>
      <c r="K53" s="265"/>
      <c r="L53" s="320"/>
      <c r="M53" s="333"/>
      <c r="N53" s="265"/>
      <c r="O53" s="326"/>
      <c r="P53" s="339"/>
      <c r="Q53" s="266"/>
      <c r="R53" s="68"/>
      <c r="S53" s="68"/>
      <c r="T53" s="316">
        <v>44</v>
      </c>
      <c r="W53" s="269" t="str">
        <f>IF(種目情報!A46="","",種目情報!A46)</f>
        <v>南男円盤投</v>
      </c>
      <c r="X53" s="271" t="str">
        <f>IF(種目情報!E46="","",種目情報!E46)</f>
        <v>南女ﾊﾝﾏｰ投</v>
      </c>
      <c r="Z53" s="6" t="str">
        <f t="shared" si="0"/>
        <v/>
      </c>
      <c r="AA53" s="6" t="str">
        <f t="shared" si="1"/>
        <v/>
      </c>
      <c r="AB53" s="6" t="str">
        <f t="shared" si="2"/>
        <v/>
      </c>
      <c r="AC53" s="6" t="str">
        <f t="shared" si="3"/>
        <v/>
      </c>
      <c r="AD53" s="6" t="str">
        <f t="shared" si="4"/>
        <v/>
      </c>
      <c r="AE53" s="12" t="str">
        <f>IF(G53="男",data_kyogisha!A45,"")</f>
        <v/>
      </c>
      <c r="AF53" s="6" t="str">
        <f t="shared" si="5"/>
        <v/>
      </c>
      <c r="AG53" s="6" t="str">
        <f t="shared" si="6"/>
        <v/>
      </c>
      <c r="AH53" s="6" t="str">
        <f t="shared" si="7"/>
        <v/>
      </c>
      <c r="AI53" s="6" t="str">
        <f t="shared" si="8"/>
        <v/>
      </c>
      <c r="AJ53" s="6" t="str">
        <f t="shared" si="9"/>
        <v/>
      </c>
      <c r="AK53" s="6" t="str">
        <f>IF(G53="女",data_kyogisha!A45,"")</f>
        <v/>
      </c>
      <c r="AL53" s="2">
        <f t="shared" si="14"/>
        <v>0</v>
      </c>
      <c r="AM53" s="2" t="str">
        <f t="shared" si="10"/>
        <v/>
      </c>
      <c r="AN53" s="2">
        <f t="shared" si="15"/>
        <v>0</v>
      </c>
      <c r="AO53" s="2" t="str">
        <f t="shared" si="11"/>
        <v/>
      </c>
      <c r="AP53" s="2">
        <f t="shared" si="16"/>
        <v>0</v>
      </c>
      <c r="AQ53" s="2" t="str">
        <f t="shared" si="12"/>
        <v/>
      </c>
      <c r="AR53" s="2">
        <f t="shared" si="17"/>
        <v>0</v>
      </c>
      <c r="AS53" s="2" t="str">
        <f t="shared" si="13"/>
        <v/>
      </c>
    </row>
    <row r="54" spans="1:45" ht="14.25" thickBot="1">
      <c r="A54" s="291">
        <v>45</v>
      </c>
      <c r="B54" s="292"/>
      <c r="C54" s="293"/>
      <c r="D54" s="293"/>
      <c r="E54" s="293"/>
      <c r="F54" s="294"/>
      <c r="G54" s="293"/>
      <c r="H54" s="295"/>
      <c r="I54" s="321"/>
      <c r="J54" s="334"/>
      <c r="K54" s="296"/>
      <c r="L54" s="321"/>
      <c r="M54" s="334"/>
      <c r="N54" s="296"/>
      <c r="O54" s="327"/>
      <c r="P54" s="340"/>
      <c r="Q54" s="297"/>
      <c r="R54" s="298"/>
      <c r="S54" s="298"/>
      <c r="T54" s="317">
        <v>45</v>
      </c>
      <c r="W54" s="269" t="str">
        <f>IF(種目情報!A47="","",種目情報!A47)</f>
        <v>南男ﾊﾝﾏｰ投</v>
      </c>
      <c r="X54" s="271" t="str">
        <f>IF(種目情報!E47="","",種目情報!E47)</f>
        <v>南女やり投</v>
      </c>
      <c r="Z54" s="6" t="str">
        <f t="shared" si="0"/>
        <v/>
      </c>
      <c r="AA54" s="6" t="str">
        <f t="shared" si="1"/>
        <v/>
      </c>
      <c r="AB54" s="6" t="str">
        <f t="shared" si="2"/>
        <v/>
      </c>
      <c r="AC54" s="6" t="str">
        <f t="shared" si="3"/>
        <v/>
      </c>
      <c r="AD54" s="6" t="str">
        <f t="shared" si="4"/>
        <v/>
      </c>
      <c r="AE54" s="12" t="str">
        <f>IF(G54="男",data_kyogisha!A46,"")</f>
        <v/>
      </c>
      <c r="AF54" s="6" t="str">
        <f t="shared" si="5"/>
        <v/>
      </c>
      <c r="AG54" s="6" t="str">
        <f t="shared" si="6"/>
        <v/>
      </c>
      <c r="AH54" s="6" t="str">
        <f t="shared" si="7"/>
        <v/>
      </c>
      <c r="AI54" s="6" t="str">
        <f t="shared" si="8"/>
        <v/>
      </c>
      <c r="AJ54" s="6" t="str">
        <f t="shared" si="9"/>
        <v/>
      </c>
      <c r="AK54" s="6" t="str">
        <f>IF(G54="女",data_kyogisha!A46,"")</f>
        <v/>
      </c>
      <c r="AL54" s="2">
        <f t="shared" si="14"/>
        <v>0</v>
      </c>
      <c r="AM54" s="2" t="str">
        <f t="shared" si="10"/>
        <v/>
      </c>
      <c r="AN54" s="2">
        <f t="shared" si="15"/>
        <v>0</v>
      </c>
      <c r="AO54" s="2" t="str">
        <f t="shared" si="11"/>
        <v/>
      </c>
      <c r="AP54" s="2">
        <f t="shared" si="16"/>
        <v>0</v>
      </c>
      <c r="AQ54" s="2" t="str">
        <f t="shared" si="12"/>
        <v/>
      </c>
      <c r="AR54" s="2">
        <f t="shared" si="17"/>
        <v>0</v>
      </c>
      <c r="AS54" s="2" t="str">
        <f t="shared" si="13"/>
        <v/>
      </c>
    </row>
    <row r="55" spans="1:45">
      <c r="A55" s="27">
        <v>46</v>
      </c>
      <c r="B55" s="307"/>
      <c r="C55" s="308"/>
      <c r="D55" s="308"/>
      <c r="E55" s="308"/>
      <c r="F55" s="309"/>
      <c r="G55" s="308"/>
      <c r="H55" s="310"/>
      <c r="I55" s="322"/>
      <c r="J55" s="335"/>
      <c r="K55" s="311"/>
      <c r="L55" s="322"/>
      <c r="M55" s="335"/>
      <c r="N55" s="311"/>
      <c r="O55" s="328"/>
      <c r="P55" s="341"/>
      <c r="Q55" s="312"/>
      <c r="R55" s="313"/>
      <c r="S55" s="313"/>
      <c r="T55" s="32">
        <v>46</v>
      </c>
      <c r="W55" s="269" t="str">
        <f>IF(種目情報!A48="","",種目情報!A48)</f>
        <v>南男やり投</v>
      </c>
      <c r="X55" s="270" t="str">
        <f>IF(種目情報!E48="","",種目情報!E48)</f>
        <v/>
      </c>
      <c r="Z55" s="6" t="str">
        <f t="shared" si="0"/>
        <v/>
      </c>
      <c r="AA55" s="6" t="str">
        <f t="shared" si="1"/>
        <v/>
      </c>
      <c r="AB55" s="6" t="str">
        <f t="shared" si="2"/>
        <v/>
      </c>
      <c r="AC55" s="6" t="str">
        <f t="shared" si="3"/>
        <v/>
      </c>
      <c r="AD55" s="6" t="str">
        <f t="shared" si="4"/>
        <v/>
      </c>
      <c r="AE55" s="12" t="str">
        <f>IF(G55="男",data_kyogisha!A47,"")</f>
        <v/>
      </c>
      <c r="AF55" s="6" t="str">
        <f t="shared" si="5"/>
        <v/>
      </c>
      <c r="AG55" s="6" t="str">
        <f t="shared" si="6"/>
        <v/>
      </c>
      <c r="AH55" s="6" t="str">
        <f t="shared" si="7"/>
        <v/>
      </c>
      <c r="AI55" s="6" t="str">
        <f t="shared" si="8"/>
        <v/>
      </c>
      <c r="AJ55" s="6" t="str">
        <f t="shared" si="9"/>
        <v/>
      </c>
      <c r="AK55" s="6" t="str">
        <f>IF(G55="女",data_kyogisha!A47,"")</f>
        <v/>
      </c>
      <c r="AL55" s="2">
        <f t="shared" si="14"/>
        <v>0</v>
      </c>
      <c r="AM55" s="2" t="str">
        <f t="shared" si="10"/>
        <v/>
      </c>
      <c r="AN55" s="2">
        <f t="shared" si="15"/>
        <v>0</v>
      </c>
      <c r="AO55" s="2" t="str">
        <f t="shared" si="11"/>
        <v/>
      </c>
      <c r="AP55" s="2">
        <f t="shared" si="16"/>
        <v>0</v>
      </c>
      <c r="AQ55" s="2" t="str">
        <f t="shared" si="12"/>
        <v/>
      </c>
      <c r="AR55" s="2">
        <f t="shared" si="17"/>
        <v>0</v>
      </c>
      <c r="AS55" s="2" t="str">
        <f t="shared" si="13"/>
        <v/>
      </c>
    </row>
    <row r="56" spans="1:45">
      <c r="A56" s="36">
        <v>47</v>
      </c>
      <c r="B56" s="251"/>
      <c r="C56" s="66"/>
      <c r="D56" s="66"/>
      <c r="E56" s="66"/>
      <c r="F56" s="286"/>
      <c r="G56" s="66"/>
      <c r="H56" s="67"/>
      <c r="I56" s="320"/>
      <c r="J56" s="333"/>
      <c r="K56" s="265"/>
      <c r="L56" s="320"/>
      <c r="M56" s="333"/>
      <c r="N56" s="265"/>
      <c r="O56" s="326"/>
      <c r="P56" s="339"/>
      <c r="Q56" s="266"/>
      <c r="R56" s="68"/>
      <c r="S56" s="68"/>
      <c r="T56" s="316">
        <v>47</v>
      </c>
      <c r="W56" s="269" t="str">
        <f>IF(種目情報!A49="","",種目情報!A49)</f>
        <v/>
      </c>
      <c r="X56" s="270" t="str">
        <f>IF(種目情報!E49="","",種目情報!E49)</f>
        <v/>
      </c>
      <c r="Z56" s="6" t="str">
        <f t="shared" si="0"/>
        <v/>
      </c>
      <c r="AA56" s="6" t="str">
        <f t="shared" si="1"/>
        <v/>
      </c>
      <c r="AB56" s="6" t="str">
        <f t="shared" si="2"/>
        <v/>
      </c>
      <c r="AC56" s="6" t="str">
        <f t="shared" si="3"/>
        <v/>
      </c>
      <c r="AD56" s="6" t="str">
        <f t="shared" si="4"/>
        <v/>
      </c>
      <c r="AE56" s="12" t="str">
        <f>IF(G56="男",data_kyogisha!A48,"")</f>
        <v/>
      </c>
      <c r="AF56" s="6" t="str">
        <f t="shared" si="5"/>
        <v/>
      </c>
      <c r="AG56" s="6" t="str">
        <f t="shared" si="6"/>
        <v/>
      </c>
      <c r="AH56" s="6" t="str">
        <f t="shared" si="7"/>
        <v/>
      </c>
      <c r="AI56" s="6" t="str">
        <f t="shared" si="8"/>
        <v/>
      </c>
      <c r="AJ56" s="6" t="str">
        <f t="shared" si="9"/>
        <v/>
      </c>
      <c r="AK56" s="6" t="str">
        <f>IF(G56="女",data_kyogisha!A48,"")</f>
        <v/>
      </c>
      <c r="AL56" s="2">
        <f t="shared" si="14"/>
        <v>0</v>
      </c>
      <c r="AM56" s="2" t="str">
        <f t="shared" si="10"/>
        <v/>
      </c>
      <c r="AN56" s="2">
        <f t="shared" si="15"/>
        <v>0</v>
      </c>
      <c r="AO56" s="2" t="str">
        <f t="shared" si="11"/>
        <v/>
      </c>
      <c r="AP56" s="2">
        <f t="shared" si="16"/>
        <v>0</v>
      </c>
      <c r="AQ56" s="2" t="str">
        <f t="shared" si="12"/>
        <v/>
      </c>
      <c r="AR56" s="2">
        <f t="shared" si="17"/>
        <v>0</v>
      </c>
      <c r="AS56" s="2" t="str">
        <f t="shared" si="13"/>
        <v/>
      </c>
    </row>
    <row r="57" spans="1:45">
      <c r="A57" s="36">
        <v>48</v>
      </c>
      <c r="B57" s="251"/>
      <c r="C57" s="66"/>
      <c r="D57" s="66"/>
      <c r="E57" s="66"/>
      <c r="F57" s="286"/>
      <c r="G57" s="66"/>
      <c r="H57" s="67"/>
      <c r="I57" s="320"/>
      <c r="J57" s="333"/>
      <c r="K57" s="265"/>
      <c r="L57" s="320"/>
      <c r="M57" s="333"/>
      <c r="N57" s="265"/>
      <c r="O57" s="326"/>
      <c r="P57" s="339"/>
      <c r="Q57" s="266"/>
      <c r="R57" s="68"/>
      <c r="S57" s="68"/>
      <c r="T57" s="316">
        <v>48</v>
      </c>
      <c r="W57" s="269" t="str">
        <f>IF(種目情報!A50="","",種目情報!A50)</f>
        <v/>
      </c>
      <c r="X57" s="270" t="str">
        <f>IF(種目情報!E50="","",種目情報!E50)</f>
        <v/>
      </c>
      <c r="Z57" s="6" t="str">
        <f t="shared" si="0"/>
        <v/>
      </c>
      <c r="AA57" s="6" t="str">
        <f t="shared" si="1"/>
        <v/>
      </c>
      <c r="AB57" s="6" t="str">
        <f t="shared" si="2"/>
        <v/>
      </c>
      <c r="AC57" s="6" t="str">
        <f t="shared" si="3"/>
        <v/>
      </c>
      <c r="AD57" s="6" t="str">
        <f t="shared" si="4"/>
        <v/>
      </c>
      <c r="AE57" s="12" t="str">
        <f>IF(G57="男",data_kyogisha!A49,"")</f>
        <v/>
      </c>
      <c r="AF57" s="6" t="str">
        <f t="shared" si="5"/>
        <v/>
      </c>
      <c r="AG57" s="6" t="str">
        <f t="shared" si="6"/>
        <v/>
      </c>
      <c r="AH57" s="6" t="str">
        <f t="shared" si="7"/>
        <v/>
      </c>
      <c r="AI57" s="6" t="str">
        <f t="shared" si="8"/>
        <v/>
      </c>
      <c r="AJ57" s="6" t="str">
        <f t="shared" si="9"/>
        <v/>
      </c>
      <c r="AK57" s="6" t="str">
        <f>IF(G57="女",data_kyogisha!A49,"")</f>
        <v/>
      </c>
      <c r="AL57" s="2">
        <f t="shared" si="14"/>
        <v>0</v>
      </c>
      <c r="AM57" s="2" t="str">
        <f t="shared" si="10"/>
        <v/>
      </c>
      <c r="AN57" s="2">
        <f t="shared" si="15"/>
        <v>0</v>
      </c>
      <c r="AO57" s="2" t="str">
        <f t="shared" si="11"/>
        <v/>
      </c>
      <c r="AP57" s="2">
        <f t="shared" si="16"/>
        <v>0</v>
      </c>
      <c r="AQ57" s="2" t="str">
        <f t="shared" si="12"/>
        <v/>
      </c>
      <c r="AR57" s="2">
        <f t="shared" si="17"/>
        <v>0</v>
      </c>
      <c r="AS57" s="2" t="str">
        <f t="shared" si="13"/>
        <v/>
      </c>
    </row>
    <row r="58" spans="1:45">
      <c r="A58" s="36">
        <v>49</v>
      </c>
      <c r="B58" s="251"/>
      <c r="C58" s="66"/>
      <c r="D58" s="66"/>
      <c r="E58" s="66"/>
      <c r="F58" s="286"/>
      <c r="G58" s="66"/>
      <c r="H58" s="67"/>
      <c r="I58" s="320"/>
      <c r="J58" s="333"/>
      <c r="K58" s="265"/>
      <c r="L58" s="320"/>
      <c r="M58" s="333"/>
      <c r="N58" s="265"/>
      <c r="O58" s="326"/>
      <c r="P58" s="339"/>
      <c r="Q58" s="266"/>
      <c r="R58" s="68"/>
      <c r="S58" s="68"/>
      <c r="T58" s="316">
        <v>49</v>
      </c>
      <c r="W58" s="269" t="str">
        <f>IF(種目情報!A51="","",種目情報!A51)</f>
        <v/>
      </c>
      <c r="X58" s="270" t="str">
        <f>IF(種目情報!E51="","",種目情報!E51)</f>
        <v/>
      </c>
      <c r="Z58" s="6" t="str">
        <f t="shared" si="0"/>
        <v/>
      </c>
      <c r="AA58" s="6" t="str">
        <f t="shared" si="1"/>
        <v/>
      </c>
      <c r="AB58" s="6" t="str">
        <f t="shared" si="2"/>
        <v/>
      </c>
      <c r="AC58" s="6" t="str">
        <f t="shared" si="3"/>
        <v/>
      </c>
      <c r="AD58" s="6" t="str">
        <f t="shared" si="4"/>
        <v/>
      </c>
      <c r="AE58" s="12" t="str">
        <f>IF(G58="男",data_kyogisha!A50,"")</f>
        <v/>
      </c>
      <c r="AF58" s="6" t="str">
        <f t="shared" si="5"/>
        <v/>
      </c>
      <c r="AG58" s="6" t="str">
        <f t="shared" si="6"/>
        <v/>
      </c>
      <c r="AH58" s="6" t="str">
        <f t="shared" si="7"/>
        <v/>
      </c>
      <c r="AI58" s="6" t="str">
        <f t="shared" si="8"/>
        <v/>
      </c>
      <c r="AJ58" s="6" t="str">
        <f t="shared" si="9"/>
        <v/>
      </c>
      <c r="AK58" s="6" t="str">
        <f>IF(G58="女",data_kyogisha!A50,"")</f>
        <v/>
      </c>
      <c r="AL58" s="2">
        <f t="shared" si="14"/>
        <v>0</v>
      </c>
      <c r="AM58" s="2" t="str">
        <f t="shared" si="10"/>
        <v/>
      </c>
      <c r="AN58" s="2">
        <f t="shared" si="15"/>
        <v>0</v>
      </c>
      <c r="AO58" s="2" t="str">
        <f t="shared" si="11"/>
        <v/>
      </c>
      <c r="AP58" s="2">
        <f t="shared" si="16"/>
        <v>0</v>
      </c>
      <c r="AQ58" s="2" t="str">
        <f t="shared" si="12"/>
        <v/>
      </c>
      <c r="AR58" s="2">
        <f t="shared" si="17"/>
        <v>0</v>
      </c>
      <c r="AS58" s="2" t="str">
        <f t="shared" si="13"/>
        <v/>
      </c>
    </row>
    <row r="59" spans="1:45" ht="14.25" thickBot="1">
      <c r="A59" s="26">
        <v>50</v>
      </c>
      <c r="B59" s="314"/>
      <c r="C59" s="69"/>
      <c r="D59" s="69"/>
      <c r="E59" s="69"/>
      <c r="F59" s="287"/>
      <c r="G59" s="69"/>
      <c r="H59" s="70"/>
      <c r="I59" s="323"/>
      <c r="J59" s="336"/>
      <c r="K59" s="275"/>
      <c r="L59" s="323"/>
      <c r="M59" s="336"/>
      <c r="N59" s="275"/>
      <c r="O59" s="329"/>
      <c r="P59" s="342"/>
      <c r="Q59" s="276"/>
      <c r="R59" s="71"/>
      <c r="S59" s="71"/>
      <c r="T59" s="162">
        <v>50</v>
      </c>
      <c r="W59" s="269" t="str">
        <f>IF(種目情報!A52="","",種目情報!A52)</f>
        <v/>
      </c>
      <c r="X59" s="270" t="str">
        <f>IF(種目情報!E52="","",種目情報!E52)</f>
        <v/>
      </c>
      <c r="Z59" s="6" t="str">
        <f t="shared" si="0"/>
        <v/>
      </c>
      <c r="AA59" s="6" t="str">
        <f t="shared" si="1"/>
        <v/>
      </c>
      <c r="AB59" s="6" t="str">
        <f t="shared" si="2"/>
        <v/>
      </c>
      <c r="AC59" s="6" t="str">
        <f t="shared" si="3"/>
        <v/>
      </c>
      <c r="AD59" s="6" t="str">
        <f t="shared" si="4"/>
        <v/>
      </c>
      <c r="AE59" s="12" t="str">
        <f>IF(G59="男",data_kyogisha!A51,"")</f>
        <v/>
      </c>
      <c r="AF59" s="6" t="str">
        <f t="shared" si="5"/>
        <v/>
      </c>
      <c r="AG59" s="6" t="str">
        <f t="shared" si="6"/>
        <v/>
      </c>
      <c r="AH59" s="6" t="str">
        <f t="shared" si="7"/>
        <v/>
      </c>
      <c r="AI59" s="6" t="str">
        <f t="shared" si="8"/>
        <v/>
      </c>
      <c r="AJ59" s="6" t="str">
        <f t="shared" si="9"/>
        <v/>
      </c>
      <c r="AK59" s="6" t="str">
        <f>IF(G59="女",data_kyogisha!A51,"")</f>
        <v/>
      </c>
      <c r="AL59" s="2">
        <f t="shared" si="14"/>
        <v>0</v>
      </c>
      <c r="AM59" s="2" t="str">
        <f t="shared" si="10"/>
        <v/>
      </c>
      <c r="AN59" s="2">
        <f t="shared" si="15"/>
        <v>0</v>
      </c>
      <c r="AO59" s="2" t="str">
        <f t="shared" si="11"/>
        <v/>
      </c>
      <c r="AP59" s="2">
        <f t="shared" si="16"/>
        <v>0</v>
      </c>
      <c r="AQ59" s="2" t="str">
        <f t="shared" si="12"/>
        <v/>
      </c>
      <c r="AR59" s="2">
        <f t="shared" si="17"/>
        <v>0</v>
      </c>
      <c r="AS59" s="2" t="str">
        <f t="shared" si="13"/>
        <v/>
      </c>
    </row>
    <row r="60" spans="1:45">
      <c r="A60" s="299">
        <v>51</v>
      </c>
      <c r="B60" s="300"/>
      <c r="C60" s="301"/>
      <c r="D60" s="301"/>
      <c r="E60" s="301"/>
      <c r="F60" s="302"/>
      <c r="G60" s="301"/>
      <c r="H60" s="303"/>
      <c r="I60" s="324"/>
      <c r="J60" s="337"/>
      <c r="K60" s="304"/>
      <c r="L60" s="324"/>
      <c r="M60" s="337"/>
      <c r="N60" s="304"/>
      <c r="O60" s="330"/>
      <c r="P60" s="343"/>
      <c r="Q60" s="305"/>
      <c r="R60" s="306"/>
      <c r="S60" s="306"/>
      <c r="T60" s="161">
        <v>51</v>
      </c>
      <c r="W60" s="269" t="str">
        <f>IF(種目情報!A53="","",種目情報!A53)</f>
        <v/>
      </c>
      <c r="X60" s="270" t="str">
        <f>IF(種目情報!E53="","",種目情報!E53)</f>
        <v/>
      </c>
      <c r="Z60" s="6" t="str">
        <f t="shared" si="0"/>
        <v/>
      </c>
      <c r="AA60" s="6" t="str">
        <f t="shared" si="1"/>
        <v/>
      </c>
      <c r="AB60" s="6" t="str">
        <f t="shared" si="2"/>
        <v/>
      </c>
      <c r="AC60" s="6" t="str">
        <f t="shared" si="3"/>
        <v/>
      </c>
      <c r="AD60" s="6" t="str">
        <f t="shared" si="4"/>
        <v/>
      </c>
      <c r="AE60" s="12" t="str">
        <f>IF(G60="男",data_kyogisha!A52,"")</f>
        <v/>
      </c>
      <c r="AF60" s="6" t="str">
        <f t="shared" si="5"/>
        <v/>
      </c>
      <c r="AG60" s="6" t="str">
        <f t="shared" si="6"/>
        <v/>
      </c>
      <c r="AH60" s="6" t="str">
        <f t="shared" si="7"/>
        <v/>
      </c>
      <c r="AI60" s="6" t="str">
        <f t="shared" si="8"/>
        <v/>
      </c>
      <c r="AJ60" s="6" t="str">
        <f t="shared" si="9"/>
        <v/>
      </c>
      <c r="AK60" s="6" t="str">
        <f>IF(G60="女",data_kyogisha!A52,"")</f>
        <v/>
      </c>
      <c r="AL60" s="2">
        <f t="shared" si="14"/>
        <v>0</v>
      </c>
      <c r="AM60" s="2" t="str">
        <f t="shared" si="10"/>
        <v/>
      </c>
      <c r="AN60" s="2">
        <f t="shared" si="15"/>
        <v>0</v>
      </c>
      <c r="AO60" s="2" t="str">
        <f t="shared" si="11"/>
        <v/>
      </c>
      <c r="AP60" s="2">
        <f t="shared" si="16"/>
        <v>0</v>
      </c>
      <c r="AQ60" s="2" t="str">
        <f t="shared" si="12"/>
        <v/>
      </c>
      <c r="AR60" s="2">
        <f t="shared" si="17"/>
        <v>0</v>
      </c>
      <c r="AS60" s="2" t="str">
        <f t="shared" si="13"/>
        <v/>
      </c>
    </row>
    <row r="61" spans="1:45">
      <c r="A61" s="36">
        <v>52</v>
      </c>
      <c r="B61" s="251"/>
      <c r="C61" s="66"/>
      <c r="D61" s="66"/>
      <c r="E61" s="66"/>
      <c r="F61" s="286"/>
      <c r="G61" s="66"/>
      <c r="H61" s="67"/>
      <c r="I61" s="320"/>
      <c r="J61" s="333"/>
      <c r="K61" s="265"/>
      <c r="L61" s="320"/>
      <c r="M61" s="333"/>
      <c r="N61" s="265"/>
      <c r="O61" s="326"/>
      <c r="P61" s="339"/>
      <c r="Q61" s="266"/>
      <c r="R61" s="68"/>
      <c r="S61" s="68"/>
      <c r="T61" s="316">
        <v>52</v>
      </c>
      <c r="W61" s="269" t="str">
        <f>IF(種目情報!A54="","",種目情報!A54)</f>
        <v/>
      </c>
      <c r="X61" s="270" t="str">
        <f>IF(種目情報!E54="","",種目情報!E54)</f>
        <v/>
      </c>
      <c r="Z61" s="6" t="str">
        <f t="shared" si="0"/>
        <v/>
      </c>
      <c r="AA61" s="6" t="str">
        <f t="shared" si="1"/>
        <v/>
      </c>
      <c r="AB61" s="6" t="str">
        <f t="shared" si="2"/>
        <v/>
      </c>
      <c r="AC61" s="6" t="str">
        <f t="shared" si="3"/>
        <v/>
      </c>
      <c r="AD61" s="6" t="str">
        <f t="shared" si="4"/>
        <v/>
      </c>
      <c r="AE61" s="12" t="str">
        <f>IF(G61="男",data_kyogisha!A53,"")</f>
        <v/>
      </c>
      <c r="AF61" s="6" t="str">
        <f t="shared" si="5"/>
        <v/>
      </c>
      <c r="AG61" s="6" t="str">
        <f t="shared" si="6"/>
        <v/>
      </c>
      <c r="AH61" s="6" t="str">
        <f t="shared" si="7"/>
        <v/>
      </c>
      <c r="AI61" s="6" t="str">
        <f t="shared" si="8"/>
        <v/>
      </c>
      <c r="AJ61" s="6" t="str">
        <f t="shared" si="9"/>
        <v/>
      </c>
      <c r="AK61" s="6" t="str">
        <f>IF(G61="女",data_kyogisha!A53,"")</f>
        <v/>
      </c>
      <c r="AL61" s="2">
        <f t="shared" si="14"/>
        <v>0</v>
      </c>
      <c r="AM61" s="2" t="str">
        <f t="shared" si="10"/>
        <v/>
      </c>
      <c r="AN61" s="2">
        <f t="shared" si="15"/>
        <v>0</v>
      </c>
      <c r="AO61" s="2" t="str">
        <f t="shared" si="11"/>
        <v/>
      </c>
      <c r="AP61" s="2">
        <f t="shared" si="16"/>
        <v>0</v>
      </c>
      <c r="AQ61" s="2" t="str">
        <f t="shared" si="12"/>
        <v/>
      </c>
      <c r="AR61" s="2">
        <f t="shared" si="17"/>
        <v>0</v>
      </c>
      <c r="AS61" s="2" t="str">
        <f t="shared" si="13"/>
        <v/>
      </c>
    </row>
    <row r="62" spans="1:45">
      <c r="A62" s="36">
        <v>53</v>
      </c>
      <c r="B62" s="251"/>
      <c r="C62" s="66"/>
      <c r="D62" s="66"/>
      <c r="E62" s="66"/>
      <c r="F62" s="286"/>
      <c r="G62" s="66"/>
      <c r="H62" s="67"/>
      <c r="I62" s="320"/>
      <c r="J62" s="333"/>
      <c r="K62" s="265"/>
      <c r="L62" s="320"/>
      <c r="M62" s="333"/>
      <c r="N62" s="265"/>
      <c r="O62" s="326"/>
      <c r="P62" s="339"/>
      <c r="Q62" s="266"/>
      <c r="R62" s="68"/>
      <c r="S62" s="68"/>
      <c r="T62" s="316">
        <v>53</v>
      </c>
      <c r="W62" s="269" t="str">
        <f>IF(種目情報!A55="","",種目情報!A55)</f>
        <v/>
      </c>
      <c r="X62" s="270" t="str">
        <f>IF(種目情報!E55="","",種目情報!E55)</f>
        <v/>
      </c>
      <c r="Z62" s="6" t="str">
        <f t="shared" si="0"/>
        <v/>
      </c>
      <c r="AA62" s="6" t="str">
        <f t="shared" si="1"/>
        <v/>
      </c>
      <c r="AB62" s="6" t="str">
        <f t="shared" si="2"/>
        <v/>
      </c>
      <c r="AC62" s="6" t="str">
        <f t="shared" si="3"/>
        <v/>
      </c>
      <c r="AD62" s="6" t="str">
        <f t="shared" si="4"/>
        <v/>
      </c>
      <c r="AE62" s="12" t="str">
        <f>IF(G62="男",data_kyogisha!A54,"")</f>
        <v/>
      </c>
      <c r="AF62" s="6" t="str">
        <f t="shared" si="5"/>
        <v/>
      </c>
      <c r="AG62" s="6" t="str">
        <f t="shared" si="6"/>
        <v/>
      </c>
      <c r="AH62" s="6" t="str">
        <f t="shared" si="7"/>
        <v/>
      </c>
      <c r="AI62" s="6" t="str">
        <f t="shared" si="8"/>
        <v/>
      </c>
      <c r="AJ62" s="6" t="str">
        <f t="shared" si="9"/>
        <v/>
      </c>
      <c r="AK62" s="6" t="str">
        <f>IF(G62="女",data_kyogisha!A54,"")</f>
        <v/>
      </c>
      <c r="AL62" s="2">
        <f t="shared" si="14"/>
        <v>0</v>
      </c>
      <c r="AM62" s="2" t="str">
        <f t="shared" si="10"/>
        <v/>
      </c>
      <c r="AN62" s="2">
        <f t="shared" si="15"/>
        <v>0</v>
      </c>
      <c r="AO62" s="2" t="str">
        <f t="shared" si="11"/>
        <v/>
      </c>
      <c r="AP62" s="2">
        <f t="shared" si="16"/>
        <v>0</v>
      </c>
      <c r="AQ62" s="2" t="str">
        <f t="shared" si="12"/>
        <v/>
      </c>
      <c r="AR62" s="2">
        <f t="shared" si="17"/>
        <v>0</v>
      </c>
      <c r="AS62" s="2" t="str">
        <f t="shared" si="13"/>
        <v/>
      </c>
    </row>
    <row r="63" spans="1:45" ht="14.25" thickBot="1">
      <c r="A63" s="36">
        <v>54</v>
      </c>
      <c r="B63" s="251"/>
      <c r="C63" s="66"/>
      <c r="D63" s="66"/>
      <c r="E63" s="66"/>
      <c r="F63" s="286"/>
      <c r="G63" s="66"/>
      <c r="H63" s="67"/>
      <c r="I63" s="320"/>
      <c r="J63" s="333"/>
      <c r="K63" s="265"/>
      <c r="L63" s="320"/>
      <c r="M63" s="333"/>
      <c r="N63" s="265"/>
      <c r="O63" s="326"/>
      <c r="P63" s="339"/>
      <c r="Q63" s="266"/>
      <c r="R63" s="68"/>
      <c r="S63" s="68"/>
      <c r="T63" s="316">
        <v>54</v>
      </c>
      <c r="W63" s="272" t="str">
        <f>IF(種目情報!A56="","",種目情報!A56)</f>
        <v/>
      </c>
      <c r="X63" s="273" t="str">
        <f>IF(種目情報!E56="","",種目情報!E56)</f>
        <v/>
      </c>
      <c r="Z63" s="6" t="str">
        <f t="shared" si="0"/>
        <v/>
      </c>
      <c r="AA63" s="6" t="str">
        <f t="shared" si="1"/>
        <v/>
      </c>
      <c r="AB63" s="6" t="str">
        <f t="shared" si="2"/>
        <v/>
      </c>
      <c r="AC63" s="6" t="str">
        <f t="shared" si="3"/>
        <v/>
      </c>
      <c r="AD63" s="6" t="str">
        <f t="shared" si="4"/>
        <v/>
      </c>
      <c r="AE63" s="12" t="str">
        <f>IF(G63="男",data_kyogisha!A55,"")</f>
        <v/>
      </c>
      <c r="AF63" s="6" t="str">
        <f t="shared" si="5"/>
        <v/>
      </c>
      <c r="AG63" s="6" t="str">
        <f t="shared" si="6"/>
        <v/>
      </c>
      <c r="AH63" s="6" t="str">
        <f t="shared" si="7"/>
        <v/>
      </c>
      <c r="AI63" s="6" t="str">
        <f t="shared" si="8"/>
        <v/>
      </c>
      <c r="AJ63" s="6" t="str">
        <f t="shared" si="9"/>
        <v/>
      </c>
      <c r="AK63" s="6" t="str">
        <f>IF(G63="女",data_kyogisha!A55,"")</f>
        <v/>
      </c>
      <c r="AL63" s="2">
        <f t="shared" si="14"/>
        <v>0</v>
      </c>
      <c r="AM63" s="2" t="str">
        <f t="shared" si="10"/>
        <v/>
      </c>
      <c r="AN63" s="2">
        <f t="shared" si="15"/>
        <v>0</v>
      </c>
      <c r="AO63" s="2" t="str">
        <f t="shared" si="11"/>
        <v/>
      </c>
      <c r="AP63" s="2">
        <f t="shared" si="16"/>
        <v>0</v>
      </c>
      <c r="AQ63" s="2" t="str">
        <f t="shared" si="12"/>
        <v/>
      </c>
      <c r="AR63" s="2">
        <f t="shared" si="17"/>
        <v>0</v>
      </c>
      <c r="AS63" s="2" t="str">
        <f t="shared" si="13"/>
        <v/>
      </c>
    </row>
    <row r="64" spans="1:45" ht="14.25" thickBot="1">
      <c r="A64" s="291">
        <v>55</v>
      </c>
      <c r="B64" s="292"/>
      <c r="C64" s="293"/>
      <c r="D64" s="293"/>
      <c r="E64" s="293"/>
      <c r="F64" s="294"/>
      <c r="G64" s="293"/>
      <c r="H64" s="295"/>
      <c r="I64" s="321"/>
      <c r="J64" s="334"/>
      <c r="K64" s="296"/>
      <c r="L64" s="321"/>
      <c r="M64" s="334"/>
      <c r="N64" s="296"/>
      <c r="O64" s="327"/>
      <c r="P64" s="340"/>
      <c r="Q64" s="297"/>
      <c r="R64" s="298"/>
      <c r="S64" s="298"/>
      <c r="T64" s="317">
        <v>55</v>
      </c>
      <c r="Z64" s="6" t="str">
        <f t="shared" si="0"/>
        <v/>
      </c>
      <c r="AA64" s="6" t="str">
        <f t="shared" si="1"/>
        <v/>
      </c>
      <c r="AB64" s="6" t="str">
        <f t="shared" si="2"/>
        <v/>
      </c>
      <c r="AC64" s="6" t="str">
        <f t="shared" si="3"/>
        <v/>
      </c>
      <c r="AD64" s="6" t="str">
        <f t="shared" si="4"/>
        <v/>
      </c>
      <c r="AE64" s="12" t="str">
        <f>IF(G64="男",data_kyogisha!A56,"")</f>
        <v/>
      </c>
      <c r="AF64" s="6" t="str">
        <f t="shared" si="5"/>
        <v/>
      </c>
      <c r="AG64" s="6" t="str">
        <f t="shared" si="6"/>
        <v/>
      </c>
      <c r="AH64" s="6" t="str">
        <f t="shared" si="7"/>
        <v/>
      </c>
      <c r="AI64" s="6" t="str">
        <f t="shared" si="8"/>
        <v/>
      </c>
      <c r="AJ64" s="6" t="str">
        <f t="shared" si="9"/>
        <v/>
      </c>
      <c r="AK64" s="6" t="str">
        <f>IF(G64="女",data_kyogisha!A56,"")</f>
        <v/>
      </c>
      <c r="AL64" s="2">
        <f t="shared" si="14"/>
        <v>0</v>
      </c>
      <c r="AM64" s="2" t="str">
        <f t="shared" si="10"/>
        <v/>
      </c>
      <c r="AN64" s="2">
        <f t="shared" si="15"/>
        <v>0</v>
      </c>
      <c r="AO64" s="2" t="str">
        <f t="shared" si="11"/>
        <v/>
      </c>
      <c r="AP64" s="2">
        <f t="shared" si="16"/>
        <v>0</v>
      </c>
      <c r="AQ64" s="2" t="str">
        <f t="shared" si="12"/>
        <v/>
      </c>
      <c r="AR64" s="2">
        <f t="shared" si="17"/>
        <v>0</v>
      </c>
      <c r="AS64" s="2" t="str">
        <f t="shared" si="13"/>
        <v/>
      </c>
    </row>
    <row r="65" spans="1:45">
      <c r="A65" s="27">
        <v>56</v>
      </c>
      <c r="B65" s="307"/>
      <c r="C65" s="308"/>
      <c r="D65" s="308"/>
      <c r="E65" s="308"/>
      <c r="F65" s="309"/>
      <c r="G65" s="308"/>
      <c r="H65" s="310"/>
      <c r="I65" s="322"/>
      <c r="J65" s="335"/>
      <c r="K65" s="311"/>
      <c r="L65" s="322"/>
      <c r="M65" s="335"/>
      <c r="N65" s="311"/>
      <c r="O65" s="328"/>
      <c r="P65" s="341"/>
      <c r="Q65" s="312"/>
      <c r="R65" s="313"/>
      <c r="S65" s="313"/>
      <c r="T65" s="32">
        <v>56</v>
      </c>
      <c r="Z65" s="6" t="str">
        <f t="shared" si="0"/>
        <v/>
      </c>
      <c r="AA65" s="6" t="str">
        <f t="shared" si="1"/>
        <v/>
      </c>
      <c r="AB65" s="6" t="str">
        <f t="shared" si="2"/>
        <v/>
      </c>
      <c r="AC65" s="6" t="str">
        <f t="shared" si="3"/>
        <v/>
      </c>
      <c r="AD65" s="6" t="str">
        <f t="shared" si="4"/>
        <v/>
      </c>
      <c r="AE65" s="12" t="str">
        <f>IF(G65="男",data_kyogisha!A57,"")</f>
        <v/>
      </c>
      <c r="AF65" s="6" t="str">
        <f t="shared" si="5"/>
        <v/>
      </c>
      <c r="AG65" s="6" t="str">
        <f t="shared" si="6"/>
        <v/>
      </c>
      <c r="AH65" s="6" t="str">
        <f t="shared" si="7"/>
        <v/>
      </c>
      <c r="AI65" s="6" t="str">
        <f t="shared" si="8"/>
        <v/>
      </c>
      <c r="AJ65" s="6" t="str">
        <f t="shared" si="9"/>
        <v/>
      </c>
      <c r="AK65" s="6" t="str">
        <f>IF(G65="女",data_kyogisha!A57,"")</f>
        <v/>
      </c>
      <c r="AL65" s="2">
        <f t="shared" si="14"/>
        <v>0</v>
      </c>
      <c r="AM65" s="2" t="str">
        <f t="shared" si="10"/>
        <v/>
      </c>
      <c r="AN65" s="2">
        <f t="shared" si="15"/>
        <v>0</v>
      </c>
      <c r="AO65" s="2" t="str">
        <f t="shared" si="11"/>
        <v/>
      </c>
      <c r="AP65" s="2">
        <f t="shared" si="16"/>
        <v>0</v>
      </c>
      <c r="AQ65" s="2" t="str">
        <f t="shared" si="12"/>
        <v/>
      </c>
      <c r="AR65" s="2">
        <f t="shared" si="17"/>
        <v>0</v>
      </c>
      <c r="AS65" s="2" t="str">
        <f t="shared" si="13"/>
        <v/>
      </c>
    </row>
    <row r="66" spans="1:45">
      <c r="A66" s="36">
        <v>57</v>
      </c>
      <c r="B66" s="251"/>
      <c r="C66" s="66"/>
      <c r="D66" s="66"/>
      <c r="E66" s="66"/>
      <c r="F66" s="286"/>
      <c r="G66" s="66"/>
      <c r="H66" s="67"/>
      <c r="I66" s="320"/>
      <c r="J66" s="333"/>
      <c r="K66" s="265"/>
      <c r="L66" s="320"/>
      <c r="M66" s="333"/>
      <c r="N66" s="265"/>
      <c r="O66" s="326"/>
      <c r="P66" s="339"/>
      <c r="Q66" s="266"/>
      <c r="R66" s="68"/>
      <c r="S66" s="68"/>
      <c r="T66" s="316">
        <v>57</v>
      </c>
      <c r="Z66" s="6" t="str">
        <f t="shared" si="0"/>
        <v/>
      </c>
      <c r="AA66" s="6" t="str">
        <f t="shared" si="1"/>
        <v/>
      </c>
      <c r="AB66" s="6" t="str">
        <f t="shared" si="2"/>
        <v/>
      </c>
      <c r="AC66" s="6" t="str">
        <f t="shared" si="3"/>
        <v/>
      </c>
      <c r="AD66" s="6" t="str">
        <f t="shared" si="4"/>
        <v/>
      </c>
      <c r="AE66" s="12" t="str">
        <f>IF(G66="男",data_kyogisha!A58,"")</f>
        <v/>
      </c>
      <c r="AF66" s="6" t="str">
        <f t="shared" si="5"/>
        <v/>
      </c>
      <c r="AG66" s="6" t="str">
        <f t="shared" si="6"/>
        <v/>
      </c>
      <c r="AH66" s="6" t="str">
        <f t="shared" si="7"/>
        <v/>
      </c>
      <c r="AI66" s="6" t="str">
        <f t="shared" si="8"/>
        <v/>
      </c>
      <c r="AJ66" s="6" t="str">
        <f t="shared" si="9"/>
        <v/>
      </c>
      <c r="AK66" s="6" t="str">
        <f>IF(G66="女",data_kyogisha!A58,"")</f>
        <v/>
      </c>
      <c r="AL66" s="2">
        <f t="shared" si="14"/>
        <v>0</v>
      </c>
      <c r="AM66" s="2" t="str">
        <f t="shared" si="10"/>
        <v/>
      </c>
      <c r="AN66" s="2">
        <f t="shared" si="15"/>
        <v>0</v>
      </c>
      <c r="AO66" s="2" t="str">
        <f t="shared" si="11"/>
        <v/>
      </c>
      <c r="AP66" s="2">
        <f t="shared" si="16"/>
        <v>0</v>
      </c>
      <c r="AQ66" s="2" t="str">
        <f t="shared" si="12"/>
        <v/>
      </c>
      <c r="AR66" s="2">
        <f t="shared" si="17"/>
        <v>0</v>
      </c>
      <c r="AS66" s="2" t="str">
        <f t="shared" si="13"/>
        <v/>
      </c>
    </row>
    <row r="67" spans="1:45">
      <c r="A67" s="36">
        <v>58</v>
      </c>
      <c r="B67" s="251"/>
      <c r="C67" s="66"/>
      <c r="D67" s="66"/>
      <c r="E67" s="66"/>
      <c r="F67" s="286"/>
      <c r="G67" s="66"/>
      <c r="H67" s="67"/>
      <c r="I67" s="320"/>
      <c r="J67" s="333"/>
      <c r="K67" s="265"/>
      <c r="L67" s="320"/>
      <c r="M67" s="333"/>
      <c r="N67" s="265"/>
      <c r="O67" s="326"/>
      <c r="P67" s="339"/>
      <c r="Q67" s="266"/>
      <c r="R67" s="68"/>
      <c r="S67" s="68"/>
      <c r="T67" s="316">
        <v>58</v>
      </c>
      <c r="Z67" s="6" t="str">
        <f t="shared" si="0"/>
        <v/>
      </c>
      <c r="AA67" s="6" t="str">
        <f t="shared" si="1"/>
        <v/>
      </c>
      <c r="AB67" s="6" t="str">
        <f t="shared" si="2"/>
        <v/>
      </c>
      <c r="AC67" s="6" t="str">
        <f t="shared" si="3"/>
        <v/>
      </c>
      <c r="AD67" s="6" t="str">
        <f t="shared" si="4"/>
        <v/>
      </c>
      <c r="AE67" s="12" t="str">
        <f>IF(G67="男",data_kyogisha!A59,"")</f>
        <v/>
      </c>
      <c r="AF67" s="6" t="str">
        <f t="shared" si="5"/>
        <v/>
      </c>
      <c r="AG67" s="6" t="str">
        <f t="shared" si="6"/>
        <v/>
      </c>
      <c r="AH67" s="6" t="str">
        <f t="shared" si="7"/>
        <v/>
      </c>
      <c r="AI67" s="6" t="str">
        <f t="shared" si="8"/>
        <v/>
      </c>
      <c r="AJ67" s="6" t="str">
        <f t="shared" si="9"/>
        <v/>
      </c>
      <c r="AK67" s="6" t="str">
        <f>IF(G67="女",data_kyogisha!A59,"")</f>
        <v/>
      </c>
      <c r="AL67" s="2">
        <f t="shared" si="14"/>
        <v>0</v>
      </c>
      <c r="AM67" s="2" t="str">
        <f t="shared" si="10"/>
        <v/>
      </c>
      <c r="AN67" s="2">
        <f t="shared" si="15"/>
        <v>0</v>
      </c>
      <c r="AO67" s="2" t="str">
        <f t="shared" si="11"/>
        <v/>
      </c>
      <c r="AP67" s="2">
        <f t="shared" si="16"/>
        <v>0</v>
      </c>
      <c r="AQ67" s="2" t="str">
        <f t="shared" si="12"/>
        <v/>
      </c>
      <c r="AR67" s="2">
        <f t="shared" si="17"/>
        <v>0</v>
      </c>
      <c r="AS67" s="2" t="str">
        <f t="shared" si="13"/>
        <v/>
      </c>
    </row>
    <row r="68" spans="1:45">
      <c r="A68" s="36">
        <v>59</v>
      </c>
      <c r="B68" s="251"/>
      <c r="C68" s="66"/>
      <c r="D68" s="66"/>
      <c r="E68" s="66"/>
      <c r="F68" s="286"/>
      <c r="G68" s="66"/>
      <c r="H68" s="67"/>
      <c r="I68" s="320"/>
      <c r="J68" s="333"/>
      <c r="K68" s="265"/>
      <c r="L68" s="320"/>
      <c r="M68" s="333"/>
      <c r="N68" s="265"/>
      <c r="O68" s="326"/>
      <c r="P68" s="339"/>
      <c r="Q68" s="266"/>
      <c r="R68" s="68"/>
      <c r="S68" s="68"/>
      <c r="T68" s="316">
        <v>59</v>
      </c>
      <c r="Z68" s="6" t="str">
        <f t="shared" si="0"/>
        <v/>
      </c>
      <c r="AA68" s="6" t="str">
        <f t="shared" si="1"/>
        <v/>
      </c>
      <c r="AB68" s="6" t="str">
        <f t="shared" si="2"/>
        <v/>
      </c>
      <c r="AC68" s="6" t="str">
        <f t="shared" si="3"/>
        <v/>
      </c>
      <c r="AD68" s="6" t="str">
        <f t="shared" si="4"/>
        <v/>
      </c>
      <c r="AE68" s="12" t="str">
        <f>IF(G68="男",data_kyogisha!A60,"")</f>
        <v/>
      </c>
      <c r="AF68" s="6" t="str">
        <f t="shared" si="5"/>
        <v/>
      </c>
      <c r="AG68" s="6" t="str">
        <f t="shared" si="6"/>
        <v/>
      </c>
      <c r="AH68" s="6" t="str">
        <f t="shared" si="7"/>
        <v/>
      </c>
      <c r="AI68" s="6" t="str">
        <f t="shared" si="8"/>
        <v/>
      </c>
      <c r="AJ68" s="6" t="str">
        <f t="shared" si="9"/>
        <v/>
      </c>
      <c r="AK68" s="6" t="str">
        <f>IF(G68="女",data_kyogisha!A60,"")</f>
        <v/>
      </c>
      <c r="AL68" s="2">
        <f t="shared" si="14"/>
        <v>0</v>
      </c>
      <c r="AM68" s="2" t="str">
        <f t="shared" si="10"/>
        <v/>
      </c>
      <c r="AN68" s="2">
        <f t="shared" si="15"/>
        <v>0</v>
      </c>
      <c r="AO68" s="2" t="str">
        <f t="shared" si="11"/>
        <v/>
      </c>
      <c r="AP68" s="2">
        <f t="shared" si="16"/>
        <v>0</v>
      </c>
      <c r="AQ68" s="2" t="str">
        <f t="shared" si="12"/>
        <v/>
      </c>
      <c r="AR68" s="2">
        <f t="shared" si="17"/>
        <v>0</v>
      </c>
      <c r="AS68" s="2" t="str">
        <f t="shared" si="13"/>
        <v/>
      </c>
    </row>
    <row r="69" spans="1:45" ht="14.25" thickBot="1">
      <c r="A69" s="26">
        <v>60</v>
      </c>
      <c r="B69" s="314"/>
      <c r="C69" s="69"/>
      <c r="D69" s="69"/>
      <c r="E69" s="69"/>
      <c r="F69" s="287"/>
      <c r="G69" s="69"/>
      <c r="H69" s="70"/>
      <c r="I69" s="323"/>
      <c r="J69" s="336"/>
      <c r="K69" s="275"/>
      <c r="L69" s="323"/>
      <c r="M69" s="336"/>
      <c r="N69" s="275"/>
      <c r="O69" s="329"/>
      <c r="P69" s="342"/>
      <c r="Q69" s="276"/>
      <c r="R69" s="71"/>
      <c r="S69" s="71"/>
      <c r="T69" s="162">
        <v>60</v>
      </c>
      <c r="Z69" s="6" t="str">
        <f t="shared" si="0"/>
        <v/>
      </c>
      <c r="AA69" s="6" t="str">
        <f t="shared" si="1"/>
        <v/>
      </c>
      <c r="AB69" s="6" t="str">
        <f t="shared" si="2"/>
        <v/>
      </c>
      <c r="AC69" s="6" t="str">
        <f t="shared" si="3"/>
        <v/>
      </c>
      <c r="AD69" s="6" t="str">
        <f t="shared" si="4"/>
        <v/>
      </c>
      <c r="AE69" s="12" t="str">
        <f>IF(G69="男",data_kyogisha!A61,"")</f>
        <v/>
      </c>
      <c r="AF69" s="6" t="str">
        <f t="shared" si="5"/>
        <v/>
      </c>
      <c r="AG69" s="6" t="str">
        <f t="shared" si="6"/>
        <v/>
      </c>
      <c r="AH69" s="6" t="str">
        <f t="shared" si="7"/>
        <v/>
      </c>
      <c r="AI69" s="6" t="str">
        <f t="shared" si="8"/>
        <v/>
      </c>
      <c r="AJ69" s="6" t="str">
        <f t="shared" si="9"/>
        <v/>
      </c>
      <c r="AK69" s="6" t="str">
        <f>IF(G69="女",data_kyogisha!A61,"")</f>
        <v/>
      </c>
      <c r="AL69" s="2">
        <f t="shared" si="14"/>
        <v>0</v>
      </c>
      <c r="AM69" s="2" t="str">
        <f t="shared" si="10"/>
        <v/>
      </c>
      <c r="AN69" s="2">
        <f t="shared" si="15"/>
        <v>0</v>
      </c>
      <c r="AO69" s="2" t="str">
        <f t="shared" si="11"/>
        <v/>
      </c>
      <c r="AP69" s="2">
        <f t="shared" si="16"/>
        <v>0</v>
      </c>
      <c r="AQ69" s="2" t="str">
        <f t="shared" si="12"/>
        <v/>
      </c>
      <c r="AR69" s="2">
        <f t="shared" si="17"/>
        <v>0</v>
      </c>
      <c r="AS69" s="2" t="str">
        <f t="shared" si="13"/>
        <v/>
      </c>
    </row>
    <row r="70" spans="1:45">
      <c r="A70" s="299">
        <v>61</v>
      </c>
      <c r="B70" s="300"/>
      <c r="C70" s="301"/>
      <c r="D70" s="301"/>
      <c r="E70" s="301"/>
      <c r="F70" s="302"/>
      <c r="G70" s="301"/>
      <c r="H70" s="303"/>
      <c r="I70" s="324"/>
      <c r="J70" s="337"/>
      <c r="K70" s="304"/>
      <c r="L70" s="324"/>
      <c r="M70" s="337"/>
      <c r="N70" s="304"/>
      <c r="O70" s="330"/>
      <c r="P70" s="343"/>
      <c r="Q70" s="305"/>
      <c r="R70" s="306"/>
      <c r="S70" s="306"/>
      <c r="T70" s="161">
        <v>61</v>
      </c>
      <c r="Z70" s="6" t="str">
        <f t="shared" si="0"/>
        <v/>
      </c>
      <c r="AA70" s="6" t="str">
        <f t="shared" si="1"/>
        <v/>
      </c>
      <c r="AB70" s="6" t="str">
        <f t="shared" si="2"/>
        <v/>
      </c>
      <c r="AC70" s="6" t="str">
        <f t="shared" si="3"/>
        <v/>
      </c>
      <c r="AD70" s="6" t="str">
        <f t="shared" si="4"/>
        <v/>
      </c>
      <c r="AE70" s="12" t="str">
        <f>IF(G70="男",data_kyogisha!A62,"")</f>
        <v/>
      </c>
      <c r="AF70" s="6" t="str">
        <f t="shared" si="5"/>
        <v/>
      </c>
      <c r="AG70" s="6" t="str">
        <f t="shared" si="6"/>
        <v/>
      </c>
      <c r="AH70" s="6" t="str">
        <f t="shared" si="7"/>
        <v/>
      </c>
      <c r="AI70" s="6" t="str">
        <f t="shared" si="8"/>
        <v/>
      </c>
      <c r="AJ70" s="6" t="str">
        <f t="shared" si="9"/>
        <v/>
      </c>
      <c r="AK70" s="6" t="str">
        <f>IF(G70="女",data_kyogisha!A62,"")</f>
        <v/>
      </c>
      <c r="AL70" s="2">
        <f t="shared" si="14"/>
        <v>0</v>
      </c>
      <c r="AM70" s="2" t="str">
        <f t="shared" si="10"/>
        <v/>
      </c>
      <c r="AN70" s="2">
        <f t="shared" si="15"/>
        <v>0</v>
      </c>
      <c r="AO70" s="2" t="str">
        <f t="shared" si="11"/>
        <v/>
      </c>
      <c r="AP70" s="2">
        <f t="shared" si="16"/>
        <v>0</v>
      </c>
      <c r="AQ70" s="2" t="str">
        <f t="shared" si="12"/>
        <v/>
      </c>
      <c r="AR70" s="2">
        <f t="shared" si="17"/>
        <v>0</v>
      </c>
      <c r="AS70" s="2" t="str">
        <f t="shared" si="13"/>
        <v/>
      </c>
    </row>
    <row r="71" spans="1:45">
      <c r="A71" s="36">
        <v>62</v>
      </c>
      <c r="B71" s="251"/>
      <c r="C71" s="66"/>
      <c r="D71" s="66"/>
      <c r="E71" s="66"/>
      <c r="F71" s="286"/>
      <c r="G71" s="66"/>
      <c r="H71" s="67"/>
      <c r="I71" s="320"/>
      <c r="J71" s="333"/>
      <c r="K71" s="265"/>
      <c r="L71" s="320"/>
      <c r="M71" s="333"/>
      <c r="N71" s="265"/>
      <c r="O71" s="326"/>
      <c r="P71" s="339"/>
      <c r="Q71" s="266"/>
      <c r="R71" s="68"/>
      <c r="S71" s="68"/>
      <c r="T71" s="316">
        <v>62</v>
      </c>
      <c r="Z71" s="6" t="str">
        <f t="shared" si="0"/>
        <v/>
      </c>
      <c r="AA71" s="6" t="str">
        <f t="shared" si="1"/>
        <v/>
      </c>
      <c r="AB71" s="6" t="str">
        <f t="shared" si="2"/>
        <v/>
      </c>
      <c r="AC71" s="6" t="str">
        <f t="shared" si="3"/>
        <v/>
      </c>
      <c r="AD71" s="6" t="str">
        <f t="shared" si="4"/>
        <v/>
      </c>
      <c r="AE71" s="12" t="str">
        <f>IF(G71="男",data_kyogisha!A63,"")</f>
        <v/>
      </c>
      <c r="AF71" s="6" t="str">
        <f t="shared" si="5"/>
        <v/>
      </c>
      <c r="AG71" s="6" t="str">
        <f t="shared" si="6"/>
        <v/>
      </c>
      <c r="AH71" s="6" t="str">
        <f t="shared" si="7"/>
        <v/>
      </c>
      <c r="AI71" s="6" t="str">
        <f t="shared" si="8"/>
        <v/>
      </c>
      <c r="AJ71" s="6" t="str">
        <f t="shared" si="9"/>
        <v/>
      </c>
      <c r="AK71" s="6" t="str">
        <f>IF(G71="女",data_kyogisha!A63,"")</f>
        <v/>
      </c>
      <c r="AL71" s="2">
        <f t="shared" si="14"/>
        <v>0</v>
      </c>
      <c r="AM71" s="2" t="str">
        <f t="shared" si="10"/>
        <v/>
      </c>
      <c r="AN71" s="2">
        <f t="shared" si="15"/>
        <v>0</v>
      </c>
      <c r="AO71" s="2" t="str">
        <f t="shared" si="11"/>
        <v/>
      </c>
      <c r="AP71" s="2">
        <f t="shared" si="16"/>
        <v>0</v>
      </c>
      <c r="AQ71" s="2" t="str">
        <f t="shared" si="12"/>
        <v/>
      </c>
      <c r="AR71" s="2">
        <f t="shared" si="17"/>
        <v>0</v>
      </c>
      <c r="AS71" s="2" t="str">
        <f t="shared" si="13"/>
        <v/>
      </c>
    </row>
    <row r="72" spans="1:45">
      <c r="A72" s="36">
        <v>63</v>
      </c>
      <c r="B72" s="251"/>
      <c r="C72" s="66"/>
      <c r="D72" s="66"/>
      <c r="E72" s="66"/>
      <c r="F72" s="286"/>
      <c r="G72" s="66"/>
      <c r="H72" s="67"/>
      <c r="I72" s="320"/>
      <c r="J72" s="333"/>
      <c r="K72" s="265"/>
      <c r="L72" s="320"/>
      <c r="M72" s="333"/>
      <c r="N72" s="265"/>
      <c r="O72" s="326"/>
      <c r="P72" s="339"/>
      <c r="Q72" s="266"/>
      <c r="R72" s="68"/>
      <c r="S72" s="68"/>
      <c r="T72" s="316">
        <v>63</v>
      </c>
      <c r="Z72" s="6" t="str">
        <f t="shared" si="0"/>
        <v/>
      </c>
      <c r="AA72" s="6" t="str">
        <f t="shared" si="1"/>
        <v/>
      </c>
      <c r="AB72" s="6" t="str">
        <f t="shared" si="2"/>
        <v/>
      </c>
      <c r="AC72" s="6" t="str">
        <f t="shared" si="3"/>
        <v/>
      </c>
      <c r="AD72" s="6" t="str">
        <f t="shared" si="4"/>
        <v/>
      </c>
      <c r="AE72" s="12" t="str">
        <f>IF(G72="男",data_kyogisha!A64,"")</f>
        <v/>
      </c>
      <c r="AF72" s="6" t="str">
        <f t="shared" si="5"/>
        <v/>
      </c>
      <c r="AG72" s="6" t="str">
        <f t="shared" si="6"/>
        <v/>
      </c>
      <c r="AH72" s="6" t="str">
        <f t="shared" si="7"/>
        <v/>
      </c>
      <c r="AI72" s="6" t="str">
        <f t="shared" si="8"/>
        <v/>
      </c>
      <c r="AJ72" s="6" t="str">
        <f t="shared" si="9"/>
        <v/>
      </c>
      <c r="AK72" s="6" t="str">
        <f>IF(G72="女",data_kyogisha!A64,"")</f>
        <v/>
      </c>
      <c r="AL72" s="2">
        <f t="shared" si="14"/>
        <v>0</v>
      </c>
      <c r="AM72" s="2" t="str">
        <f t="shared" si="10"/>
        <v/>
      </c>
      <c r="AN72" s="2">
        <f t="shared" si="15"/>
        <v>0</v>
      </c>
      <c r="AO72" s="2" t="str">
        <f t="shared" si="11"/>
        <v/>
      </c>
      <c r="AP72" s="2">
        <f t="shared" si="16"/>
        <v>0</v>
      </c>
      <c r="AQ72" s="2" t="str">
        <f t="shared" si="12"/>
        <v/>
      </c>
      <c r="AR72" s="2">
        <f t="shared" si="17"/>
        <v>0</v>
      </c>
      <c r="AS72" s="2" t="str">
        <f t="shared" si="13"/>
        <v/>
      </c>
    </row>
    <row r="73" spans="1:45">
      <c r="A73" s="36">
        <v>64</v>
      </c>
      <c r="B73" s="251"/>
      <c r="C73" s="66"/>
      <c r="D73" s="66"/>
      <c r="E73" s="66"/>
      <c r="F73" s="286"/>
      <c r="G73" s="66"/>
      <c r="H73" s="67"/>
      <c r="I73" s="320"/>
      <c r="J73" s="333"/>
      <c r="K73" s="265"/>
      <c r="L73" s="320"/>
      <c r="M73" s="333"/>
      <c r="N73" s="265"/>
      <c r="O73" s="326"/>
      <c r="P73" s="339"/>
      <c r="Q73" s="266"/>
      <c r="R73" s="68"/>
      <c r="S73" s="68"/>
      <c r="T73" s="316">
        <v>64</v>
      </c>
      <c r="Z73" s="6" t="str">
        <f t="shared" si="0"/>
        <v/>
      </c>
      <c r="AA73" s="6" t="str">
        <f t="shared" si="1"/>
        <v/>
      </c>
      <c r="AB73" s="6" t="str">
        <f t="shared" si="2"/>
        <v/>
      </c>
      <c r="AC73" s="6" t="str">
        <f t="shared" si="3"/>
        <v/>
      </c>
      <c r="AD73" s="6" t="str">
        <f t="shared" si="4"/>
        <v/>
      </c>
      <c r="AE73" s="12" t="str">
        <f>IF(G73="男",data_kyogisha!A65,"")</f>
        <v/>
      </c>
      <c r="AF73" s="6" t="str">
        <f t="shared" si="5"/>
        <v/>
      </c>
      <c r="AG73" s="6" t="str">
        <f t="shared" si="6"/>
        <v/>
      </c>
      <c r="AH73" s="6" t="str">
        <f t="shared" si="7"/>
        <v/>
      </c>
      <c r="AI73" s="6" t="str">
        <f t="shared" si="8"/>
        <v/>
      </c>
      <c r="AJ73" s="6" t="str">
        <f t="shared" si="9"/>
        <v/>
      </c>
      <c r="AK73" s="6" t="str">
        <f>IF(G73="女",data_kyogisha!A65,"")</f>
        <v/>
      </c>
      <c r="AL73" s="2">
        <f t="shared" si="14"/>
        <v>0</v>
      </c>
      <c r="AM73" s="2" t="str">
        <f t="shared" si="10"/>
        <v/>
      </c>
      <c r="AN73" s="2">
        <f t="shared" si="15"/>
        <v>0</v>
      </c>
      <c r="AO73" s="2" t="str">
        <f t="shared" si="11"/>
        <v/>
      </c>
      <c r="AP73" s="2">
        <f t="shared" si="16"/>
        <v>0</v>
      </c>
      <c r="AQ73" s="2" t="str">
        <f t="shared" si="12"/>
        <v/>
      </c>
      <c r="AR73" s="2">
        <f t="shared" si="17"/>
        <v>0</v>
      </c>
      <c r="AS73" s="2" t="str">
        <f t="shared" si="13"/>
        <v/>
      </c>
    </row>
    <row r="74" spans="1:45" ht="14.25" thickBot="1">
      <c r="A74" s="291">
        <v>65</v>
      </c>
      <c r="B74" s="292"/>
      <c r="C74" s="293"/>
      <c r="D74" s="293"/>
      <c r="E74" s="293"/>
      <c r="F74" s="294"/>
      <c r="G74" s="293"/>
      <c r="H74" s="295"/>
      <c r="I74" s="321"/>
      <c r="J74" s="334"/>
      <c r="K74" s="296"/>
      <c r="L74" s="321"/>
      <c r="M74" s="334"/>
      <c r="N74" s="296"/>
      <c r="O74" s="327"/>
      <c r="P74" s="340"/>
      <c r="Q74" s="297"/>
      <c r="R74" s="298"/>
      <c r="S74" s="298"/>
      <c r="T74" s="317">
        <v>65</v>
      </c>
      <c r="Z74" s="6" t="str">
        <f t="shared" ref="Z74:Z99" si="18">IF(G74="男",C74,"")</f>
        <v/>
      </c>
      <c r="AA74" s="6" t="str">
        <f t="shared" ref="AA74:AA99" si="19">IF(G74="男",D74,"")</f>
        <v/>
      </c>
      <c r="AB74" s="6" t="str">
        <f t="shared" ref="AB74:AB99" si="20">IF(G74="男",E74,"")</f>
        <v/>
      </c>
      <c r="AC74" s="6" t="str">
        <f t="shared" ref="AC74:AC99" si="21">IF(G74="男",G74,"")</f>
        <v/>
      </c>
      <c r="AD74" s="6" t="str">
        <f t="shared" ref="AD74:AD99" si="22">IF(G74="男",IF(H74="","",H74),"")</f>
        <v/>
      </c>
      <c r="AE74" s="12" t="str">
        <f>IF(G74="男",data_kyogisha!A66,"")</f>
        <v/>
      </c>
      <c r="AF74" s="6" t="str">
        <f t="shared" ref="AF74:AF99" si="23">IF(G74="女",C74,"")</f>
        <v/>
      </c>
      <c r="AG74" s="6" t="str">
        <f t="shared" ref="AG74:AG99" si="24">IF(G74="女",D74,"")</f>
        <v/>
      </c>
      <c r="AH74" s="6" t="str">
        <f t="shared" ref="AH74:AH99" si="25">IF(G74="女",E74,"")</f>
        <v/>
      </c>
      <c r="AI74" s="6" t="str">
        <f t="shared" ref="AI74:AI99" si="26">IF(G74="女",G74,"")</f>
        <v/>
      </c>
      <c r="AJ74" s="6" t="str">
        <f t="shared" ref="AJ74:AJ99" si="27">IF(G74="女",IF(H74="","",H74),"")</f>
        <v/>
      </c>
      <c r="AK74" s="6" t="str">
        <f>IF(G74="女",data_kyogisha!A66,"")</f>
        <v/>
      </c>
      <c r="AL74" s="2">
        <f t="shared" si="14"/>
        <v>0</v>
      </c>
      <c r="AM74" s="2" t="str">
        <f t="shared" ref="AM74:AM99" si="28">IF(AND(G74="男",R74="○"),C74,"")</f>
        <v/>
      </c>
      <c r="AN74" s="2">
        <f t="shared" si="15"/>
        <v>0</v>
      </c>
      <c r="AO74" s="2" t="str">
        <f t="shared" ref="AO74:AO99" si="29">IF(AND(G74="男",S74="○"),C74,"")</f>
        <v/>
      </c>
      <c r="AP74" s="2">
        <f t="shared" si="16"/>
        <v>0</v>
      </c>
      <c r="AQ74" s="2" t="str">
        <f t="shared" ref="AQ74:AQ99" si="30">IF(AND(G74="女",R74="○"),C74,"")</f>
        <v/>
      </c>
      <c r="AR74" s="2">
        <f t="shared" si="17"/>
        <v>0</v>
      </c>
      <c r="AS74" s="2" t="str">
        <f t="shared" ref="AS74:AS99" si="31">IF(AND(G74="女",S74="○"),C74,"")</f>
        <v/>
      </c>
    </row>
    <row r="75" spans="1:45">
      <c r="A75" s="27">
        <v>66</v>
      </c>
      <c r="B75" s="307"/>
      <c r="C75" s="308"/>
      <c r="D75" s="308"/>
      <c r="E75" s="308"/>
      <c r="F75" s="309"/>
      <c r="G75" s="308"/>
      <c r="H75" s="310"/>
      <c r="I75" s="322"/>
      <c r="J75" s="335"/>
      <c r="K75" s="311"/>
      <c r="L75" s="322"/>
      <c r="M75" s="335"/>
      <c r="N75" s="311"/>
      <c r="O75" s="328"/>
      <c r="P75" s="341"/>
      <c r="Q75" s="312"/>
      <c r="R75" s="313"/>
      <c r="S75" s="313"/>
      <c r="T75" s="32">
        <v>66</v>
      </c>
      <c r="Z75" s="6" t="str">
        <f t="shared" si="18"/>
        <v/>
      </c>
      <c r="AA75" s="6" t="str">
        <f t="shared" si="19"/>
        <v/>
      </c>
      <c r="AB75" s="6" t="str">
        <f t="shared" si="20"/>
        <v/>
      </c>
      <c r="AC75" s="6" t="str">
        <f t="shared" si="21"/>
        <v/>
      </c>
      <c r="AD75" s="6" t="str">
        <f t="shared" si="22"/>
        <v/>
      </c>
      <c r="AE75" s="12" t="str">
        <f>IF(G75="男",data_kyogisha!A67,"")</f>
        <v/>
      </c>
      <c r="AF75" s="6" t="str">
        <f t="shared" si="23"/>
        <v/>
      </c>
      <c r="AG75" s="6" t="str">
        <f t="shared" si="24"/>
        <v/>
      </c>
      <c r="AH75" s="6" t="str">
        <f t="shared" si="25"/>
        <v/>
      </c>
      <c r="AI75" s="6" t="str">
        <f t="shared" si="26"/>
        <v/>
      </c>
      <c r="AJ75" s="6" t="str">
        <f t="shared" si="27"/>
        <v/>
      </c>
      <c r="AK75" s="6" t="str">
        <f>IF(G75="女",data_kyogisha!A67,"")</f>
        <v/>
      </c>
      <c r="AL75" s="2">
        <f t="shared" ref="AL75:AL99" si="32">IF(AND(G75="男",R75="○"),AL74+1,AL74)</f>
        <v>0</v>
      </c>
      <c r="AM75" s="2" t="str">
        <f t="shared" si="28"/>
        <v/>
      </c>
      <c r="AN75" s="2">
        <f t="shared" ref="AN75:AN99" si="33">IF(AND(G75="男",S75="○"),AN74+1,AN74)</f>
        <v>0</v>
      </c>
      <c r="AO75" s="2" t="str">
        <f t="shared" si="29"/>
        <v/>
      </c>
      <c r="AP75" s="2">
        <f t="shared" ref="AP75:AP99" si="34">IF(AND(G75="女",R75="○"),AP74+1,AP74)</f>
        <v>0</v>
      </c>
      <c r="AQ75" s="2" t="str">
        <f t="shared" si="30"/>
        <v/>
      </c>
      <c r="AR75" s="2">
        <f t="shared" ref="AR75:AR99" si="35">IF(AND(G75="女",S75="○"),AR74+1,AR74)</f>
        <v>0</v>
      </c>
      <c r="AS75" s="2" t="str">
        <f t="shared" si="31"/>
        <v/>
      </c>
    </row>
    <row r="76" spans="1:45">
      <c r="A76" s="36">
        <v>67</v>
      </c>
      <c r="B76" s="251"/>
      <c r="C76" s="66"/>
      <c r="D76" s="66"/>
      <c r="E76" s="66"/>
      <c r="F76" s="286"/>
      <c r="G76" s="66"/>
      <c r="H76" s="67"/>
      <c r="I76" s="320"/>
      <c r="J76" s="333"/>
      <c r="K76" s="265"/>
      <c r="L76" s="320"/>
      <c r="M76" s="333"/>
      <c r="N76" s="265"/>
      <c r="O76" s="326"/>
      <c r="P76" s="339"/>
      <c r="Q76" s="266"/>
      <c r="R76" s="68"/>
      <c r="S76" s="68"/>
      <c r="T76" s="316">
        <v>67</v>
      </c>
      <c r="Z76" s="6" t="str">
        <f t="shared" si="18"/>
        <v/>
      </c>
      <c r="AA76" s="6" t="str">
        <f t="shared" si="19"/>
        <v/>
      </c>
      <c r="AB76" s="6" t="str">
        <f t="shared" si="20"/>
        <v/>
      </c>
      <c r="AC76" s="6" t="str">
        <f t="shared" si="21"/>
        <v/>
      </c>
      <c r="AD76" s="6" t="str">
        <f t="shared" si="22"/>
        <v/>
      </c>
      <c r="AE76" s="12" t="str">
        <f>IF(G76="男",data_kyogisha!A68,"")</f>
        <v/>
      </c>
      <c r="AF76" s="6" t="str">
        <f t="shared" si="23"/>
        <v/>
      </c>
      <c r="AG76" s="6" t="str">
        <f t="shared" si="24"/>
        <v/>
      </c>
      <c r="AH76" s="6" t="str">
        <f t="shared" si="25"/>
        <v/>
      </c>
      <c r="AI76" s="6" t="str">
        <f t="shared" si="26"/>
        <v/>
      </c>
      <c r="AJ76" s="6" t="str">
        <f t="shared" si="27"/>
        <v/>
      </c>
      <c r="AK76" s="6" t="str">
        <f>IF(G76="女",data_kyogisha!A68,"")</f>
        <v/>
      </c>
      <c r="AL76" s="2">
        <f t="shared" si="32"/>
        <v>0</v>
      </c>
      <c r="AM76" s="2" t="str">
        <f t="shared" si="28"/>
        <v/>
      </c>
      <c r="AN76" s="2">
        <f t="shared" si="33"/>
        <v>0</v>
      </c>
      <c r="AO76" s="2" t="str">
        <f t="shared" si="29"/>
        <v/>
      </c>
      <c r="AP76" s="2">
        <f t="shared" si="34"/>
        <v>0</v>
      </c>
      <c r="AQ76" s="2" t="str">
        <f t="shared" si="30"/>
        <v/>
      </c>
      <c r="AR76" s="2">
        <f t="shared" si="35"/>
        <v>0</v>
      </c>
      <c r="AS76" s="2" t="str">
        <f t="shared" si="31"/>
        <v/>
      </c>
    </row>
    <row r="77" spans="1:45">
      <c r="A77" s="36">
        <v>68</v>
      </c>
      <c r="B77" s="251"/>
      <c r="C77" s="66"/>
      <c r="D77" s="66"/>
      <c r="E77" s="66"/>
      <c r="F77" s="286"/>
      <c r="G77" s="66"/>
      <c r="H77" s="67"/>
      <c r="I77" s="320"/>
      <c r="J77" s="333"/>
      <c r="K77" s="265"/>
      <c r="L77" s="320"/>
      <c r="M77" s="333"/>
      <c r="N77" s="265"/>
      <c r="O77" s="326"/>
      <c r="P77" s="339"/>
      <c r="Q77" s="266"/>
      <c r="R77" s="68"/>
      <c r="S77" s="68"/>
      <c r="T77" s="316">
        <v>68</v>
      </c>
      <c r="Z77" s="6" t="str">
        <f t="shared" si="18"/>
        <v/>
      </c>
      <c r="AA77" s="6" t="str">
        <f t="shared" si="19"/>
        <v/>
      </c>
      <c r="AB77" s="6" t="str">
        <f t="shared" si="20"/>
        <v/>
      </c>
      <c r="AC77" s="6" t="str">
        <f t="shared" si="21"/>
        <v/>
      </c>
      <c r="AD77" s="6" t="str">
        <f t="shared" si="22"/>
        <v/>
      </c>
      <c r="AE77" s="12" t="str">
        <f>IF(G77="男",data_kyogisha!A69,"")</f>
        <v/>
      </c>
      <c r="AF77" s="6" t="str">
        <f t="shared" si="23"/>
        <v/>
      </c>
      <c r="AG77" s="6" t="str">
        <f t="shared" si="24"/>
        <v/>
      </c>
      <c r="AH77" s="6" t="str">
        <f t="shared" si="25"/>
        <v/>
      </c>
      <c r="AI77" s="6" t="str">
        <f t="shared" si="26"/>
        <v/>
      </c>
      <c r="AJ77" s="6" t="str">
        <f t="shared" si="27"/>
        <v/>
      </c>
      <c r="AK77" s="6" t="str">
        <f>IF(G77="女",data_kyogisha!A69,"")</f>
        <v/>
      </c>
      <c r="AL77" s="2">
        <f t="shared" si="32"/>
        <v>0</v>
      </c>
      <c r="AM77" s="2" t="str">
        <f t="shared" si="28"/>
        <v/>
      </c>
      <c r="AN77" s="2">
        <f t="shared" si="33"/>
        <v>0</v>
      </c>
      <c r="AO77" s="2" t="str">
        <f t="shared" si="29"/>
        <v/>
      </c>
      <c r="AP77" s="2">
        <f t="shared" si="34"/>
        <v>0</v>
      </c>
      <c r="AQ77" s="2" t="str">
        <f t="shared" si="30"/>
        <v/>
      </c>
      <c r="AR77" s="2">
        <f t="shared" si="35"/>
        <v>0</v>
      </c>
      <c r="AS77" s="2" t="str">
        <f t="shared" si="31"/>
        <v/>
      </c>
    </row>
    <row r="78" spans="1:45">
      <c r="A78" s="36">
        <v>69</v>
      </c>
      <c r="B78" s="251"/>
      <c r="C78" s="66"/>
      <c r="D78" s="66"/>
      <c r="E78" s="66"/>
      <c r="F78" s="286"/>
      <c r="G78" s="66"/>
      <c r="H78" s="67"/>
      <c r="I78" s="320"/>
      <c r="J78" s="333"/>
      <c r="K78" s="265"/>
      <c r="L78" s="320"/>
      <c r="M78" s="333"/>
      <c r="N78" s="265"/>
      <c r="O78" s="326"/>
      <c r="P78" s="339"/>
      <c r="Q78" s="266"/>
      <c r="R78" s="68"/>
      <c r="S78" s="68"/>
      <c r="T78" s="316">
        <v>69</v>
      </c>
      <c r="Z78" s="6" t="str">
        <f t="shared" si="18"/>
        <v/>
      </c>
      <c r="AA78" s="6" t="str">
        <f t="shared" si="19"/>
        <v/>
      </c>
      <c r="AB78" s="6" t="str">
        <f t="shared" si="20"/>
        <v/>
      </c>
      <c r="AC78" s="6" t="str">
        <f t="shared" si="21"/>
        <v/>
      </c>
      <c r="AD78" s="6" t="str">
        <f t="shared" si="22"/>
        <v/>
      </c>
      <c r="AE78" s="12" t="str">
        <f>IF(G78="男",data_kyogisha!A70,"")</f>
        <v/>
      </c>
      <c r="AF78" s="6" t="str">
        <f t="shared" si="23"/>
        <v/>
      </c>
      <c r="AG78" s="6" t="str">
        <f t="shared" si="24"/>
        <v/>
      </c>
      <c r="AH78" s="6" t="str">
        <f t="shared" si="25"/>
        <v/>
      </c>
      <c r="AI78" s="6" t="str">
        <f t="shared" si="26"/>
        <v/>
      </c>
      <c r="AJ78" s="6" t="str">
        <f t="shared" si="27"/>
        <v/>
      </c>
      <c r="AK78" s="6" t="str">
        <f>IF(G78="女",data_kyogisha!A70,"")</f>
        <v/>
      </c>
      <c r="AL78" s="2">
        <f t="shared" si="32"/>
        <v>0</v>
      </c>
      <c r="AM78" s="2" t="str">
        <f t="shared" si="28"/>
        <v/>
      </c>
      <c r="AN78" s="2">
        <f t="shared" si="33"/>
        <v>0</v>
      </c>
      <c r="AO78" s="2" t="str">
        <f t="shared" si="29"/>
        <v/>
      </c>
      <c r="AP78" s="2">
        <f t="shared" si="34"/>
        <v>0</v>
      </c>
      <c r="AQ78" s="2" t="str">
        <f t="shared" si="30"/>
        <v/>
      </c>
      <c r="AR78" s="2">
        <f t="shared" si="35"/>
        <v>0</v>
      </c>
      <c r="AS78" s="2" t="str">
        <f t="shared" si="31"/>
        <v/>
      </c>
    </row>
    <row r="79" spans="1:45" ht="14.25" thickBot="1">
      <c r="A79" s="26">
        <v>70</v>
      </c>
      <c r="B79" s="314"/>
      <c r="C79" s="69"/>
      <c r="D79" s="69"/>
      <c r="E79" s="69"/>
      <c r="F79" s="287"/>
      <c r="G79" s="69"/>
      <c r="H79" s="70"/>
      <c r="I79" s="323"/>
      <c r="J79" s="336"/>
      <c r="K79" s="275"/>
      <c r="L79" s="323"/>
      <c r="M79" s="336"/>
      <c r="N79" s="275"/>
      <c r="O79" s="329"/>
      <c r="P79" s="342"/>
      <c r="Q79" s="276"/>
      <c r="R79" s="71"/>
      <c r="S79" s="71"/>
      <c r="T79" s="162">
        <v>70</v>
      </c>
      <c r="Z79" s="6" t="str">
        <f t="shared" si="18"/>
        <v/>
      </c>
      <c r="AA79" s="6" t="str">
        <f t="shared" si="19"/>
        <v/>
      </c>
      <c r="AB79" s="6" t="str">
        <f t="shared" si="20"/>
        <v/>
      </c>
      <c r="AC79" s="6" t="str">
        <f t="shared" si="21"/>
        <v/>
      </c>
      <c r="AD79" s="6" t="str">
        <f t="shared" si="22"/>
        <v/>
      </c>
      <c r="AE79" s="12" t="str">
        <f>IF(G79="男",data_kyogisha!A71,"")</f>
        <v/>
      </c>
      <c r="AF79" s="6" t="str">
        <f t="shared" si="23"/>
        <v/>
      </c>
      <c r="AG79" s="6" t="str">
        <f t="shared" si="24"/>
        <v/>
      </c>
      <c r="AH79" s="6" t="str">
        <f t="shared" si="25"/>
        <v/>
      </c>
      <c r="AI79" s="6" t="str">
        <f t="shared" si="26"/>
        <v/>
      </c>
      <c r="AJ79" s="6" t="str">
        <f t="shared" si="27"/>
        <v/>
      </c>
      <c r="AK79" s="6" t="str">
        <f>IF(G79="女",data_kyogisha!A71,"")</f>
        <v/>
      </c>
      <c r="AL79" s="2">
        <f t="shared" si="32"/>
        <v>0</v>
      </c>
      <c r="AM79" s="2" t="str">
        <f t="shared" si="28"/>
        <v/>
      </c>
      <c r="AN79" s="2">
        <f t="shared" si="33"/>
        <v>0</v>
      </c>
      <c r="AO79" s="2" t="str">
        <f t="shared" si="29"/>
        <v/>
      </c>
      <c r="AP79" s="2">
        <f t="shared" si="34"/>
        <v>0</v>
      </c>
      <c r="AQ79" s="2" t="str">
        <f t="shared" si="30"/>
        <v/>
      </c>
      <c r="AR79" s="2">
        <f t="shared" si="35"/>
        <v>0</v>
      </c>
      <c r="AS79" s="2" t="str">
        <f t="shared" si="31"/>
        <v/>
      </c>
    </row>
    <row r="80" spans="1:45">
      <c r="A80" s="299">
        <v>71</v>
      </c>
      <c r="B80" s="300"/>
      <c r="C80" s="301"/>
      <c r="D80" s="301"/>
      <c r="E80" s="301"/>
      <c r="F80" s="302"/>
      <c r="G80" s="301"/>
      <c r="H80" s="303"/>
      <c r="I80" s="324"/>
      <c r="J80" s="337"/>
      <c r="K80" s="304"/>
      <c r="L80" s="324"/>
      <c r="M80" s="337"/>
      <c r="N80" s="304"/>
      <c r="O80" s="330"/>
      <c r="P80" s="343"/>
      <c r="Q80" s="305"/>
      <c r="R80" s="306"/>
      <c r="S80" s="306"/>
      <c r="T80" s="161">
        <v>71</v>
      </c>
      <c r="Z80" s="6" t="str">
        <f t="shared" si="18"/>
        <v/>
      </c>
      <c r="AA80" s="6" t="str">
        <f t="shared" si="19"/>
        <v/>
      </c>
      <c r="AB80" s="6" t="str">
        <f t="shared" si="20"/>
        <v/>
      </c>
      <c r="AC80" s="6" t="str">
        <f t="shared" si="21"/>
        <v/>
      </c>
      <c r="AD80" s="6" t="str">
        <f t="shared" si="22"/>
        <v/>
      </c>
      <c r="AE80" s="12" t="str">
        <f>IF(G80="男",data_kyogisha!A72,"")</f>
        <v/>
      </c>
      <c r="AF80" s="6" t="str">
        <f t="shared" si="23"/>
        <v/>
      </c>
      <c r="AG80" s="6" t="str">
        <f t="shared" si="24"/>
        <v/>
      </c>
      <c r="AH80" s="6" t="str">
        <f t="shared" si="25"/>
        <v/>
      </c>
      <c r="AI80" s="6" t="str">
        <f t="shared" si="26"/>
        <v/>
      </c>
      <c r="AJ80" s="6" t="str">
        <f t="shared" si="27"/>
        <v/>
      </c>
      <c r="AK80" s="6" t="str">
        <f>IF(G80="女",data_kyogisha!A72,"")</f>
        <v/>
      </c>
      <c r="AL80" s="2">
        <f t="shared" si="32"/>
        <v>0</v>
      </c>
      <c r="AM80" s="2" t="str">
        <f t="shared" si="28"/>
        <v/>
      </c>
      <c r="AN80" s="2">
        <f t="shared" si="33"/>
        <v>0</v>
      </c>
      <c r="AO80" s="2" t="str">
        <f t="shared" si="29"/>
        <v/>
      </c>
      <c r="AP80" s="2">
        <f t="shared" si="34"/>
        <v>0</v>
      </c>
      <c r="AQ80" s="2" t="str">
        <f t="shared" si="30"/>
        <v/>
      </c>
      <c r="AR80" s="2">
        <f t="shared" si="35"/>
        <v>0</v>
      </c>
      <c r="AS80" s="2" t="str">
        <f t="shared" si="31"/>
        <v/>
      </c>
    </row>
    <row r="81" spans="1:45">
      <c r="A81" s="36">
        <v>72</v>
      </c>
      <c r="B81" s="251"/>
      <c r="C81" s="66"/>
      <c r="D81" s="66"/>
      <c r="E81" s="66"/>
      <c r="F81" s="286"/>
      <c r="G81" s="66"/>
      <c r="H81" s="67"/>
      <c r="I81" s="320"/>
      <c r="J81" s="333"/>
      <c r="K81" s="265"/>
      <c r="L81" s="320"/>
      <c r="M81" s="333"/>
      <c r="N81" s="265"/>
      <c r="O81" s="326"/>
      <c r="P81" s="339"/>
      <c r="Q81" s="266"/>
      <c r="R81" s="68"/>
      <c r="S81" s="68"/>
      <c r="T81" s="316">
        <v>72</v>
      </c>
      <c r="Z81" s="6" t="str">
        <f t="shared" si="18"/>
        <v/>
      </c>
      <c r="AA81" s="6" t="str">
        <f t="shared" si="19"/>
        <v/>
      </c>
      <c r="AB81" s="6" t="str">
        <f t="shared" si="20"/>
        <v/>
      </c>
      <c r="AC81" s="6" t="str">
        <f t="shared" si="21"/>
        <v/>
      </c>
      <c r="AD81" s="6" t="str">
        <f t="shared" si="22"/>
        <v/>
      </c>
      <c r="AE81" s="12" t="str">
        <f>IF(G81="男",data_kyogisha!A73,"")</f>
        <v/>
      </c>
      <c r="AF81" s="6" t="str">
        <f t="shared" si="23"/>
        <v/>
      </c>
      <c r="AG81" s="6" t="str">
        <f t="shared" si="24"/>
        <v/>
      </c>
      <c r="AH81" s="6" t="str">
        <f t="shared" si="25"/>
        <v/>
      </c>
      <c r="AI81" s="6" t="str">
        <f t="shared" si="26"/>
        <v/>
      </c>
      <c r="AJ81" s="6" t="str">
        <f t="shared" si="27"/>
        <v/>
      </c>
      <c r="AK81" s="6" t="str">
        <f>IF(G81="女",data_kyogisha!A73,"")</f>
        <v/>
      </c>
      <c r="AL81" s="2">
        <f t="shared" si="32"/>
        <v>0</v>
      </c>
      <c r="AM81" s="2" t="str">
        <f t="shared" si="28"/>
        <v/>
      </c>
      <c r="AN81" s="2">
        <f t="shared" si="33"/>
        <v>0</v>
      </c>
      <c r="AO81" s="2" t="str">
        <f t="shared" si="29"/>
        <v/>
      </c>
      <c r="AP81" s="2">
        <f t="shared" si="34"/>
        <v>0</v>
      </c>
      <c r="AQ81" s="2" t="str">
        <f t="shared" si="30"/>
        <v/>
      </c>
      <c r="AR81" s="2">
        <f t="shared" si="35"/>
        <v>0</v>
      </c>
      <c r="AS81" s="2" t="str">
        <f t="shared" si="31"/>
        <v/>
      </c>
    </row>
    <row r="82" spans="1:45">
      <c r="A82" s="36">
        <v>73</v>
      </c>
      <c r="B82" s="251"/>
      <c r="C82" s="66"/>
      <c r="D82" s="66"/>
      <c r="E82" s="66"/>
      <c r="F82" s="286"/>
      <c r="G82" s="66"/>
      <c r="H82" s="67"/>
      <c r="I82" s="320"/>
      <c r="J82" s="333"/>
      <c r="K82" s="265"/>
      <c r="L82" s="320"/>
      <c r="M82" s="333"/>
      <c r="N82" s="265"/>
      <c r="O82" s="326"/>
      <c r="P82" s="339"/>
      <c r="Q82" s="266"/>
      <c r="R82" s="68"/>
      <c r="S82" s="68"/>
      <c r="T82" s="316">
        <v>73</v>
      </c>
      <c r="Z82" s="6" t="str">
        <f t="shared" si="18"/>
        <v/>
      </c>
      <c r="AA82" s="6" t="str">
        <f t="shared" si="19"/>
        <v/>
      </c>
      <c r="AB82" s="6" t="str">
        <f t="shared" si="20"/>
        <v/>
      </c>
      <c r="AC82" s="6" t="str">
        <f t="shared" si="21"/>
        <v/>
      </c>
      <c r="AD82" s="6" t="str">
        <f t="shared" si="22"/>
        <v/>
      </c>
      <c r="AE82" s="12" t="str">
        <f>IF(G82="男",data_kyogisha!A74,"")</f>
        <v/>
      </c>
      <c r="AF82" s="6" t="str">
        <f t="shared" si="23"/>
        <v/>
      </c>
      <c r="AG82" s="6" t="str">
        <f t="shared" si="24"/>
        <v/>
      </c>
      <c r="AH82" s="6" t="str">
        <f t="shared" si="25"/>
        <v/>
      </c>
      <c r="AI82" s="6" t="str">
        <f t="shared" si="26"/>
        <v/>
      </c>
      <c r="AJ82" s="6" t="str">
        <f t="shared" si="27"/>
        <v/>
      </c>
      <c r="AK82" s="6" t="str">
        <f>IF(G82="女",data_kyogisha!A74,"")</f>
        <v/>
      </c>
      <c r="AL82" s="2">
        <f t="shared" si="32"/>
        <v>0</v>
      </c>
      <c r="AM82" s="2" t="str">
        <f t="shared" si="28"/>
        <v/>
      </c>
      <c r="AN82" s="2">
        <f t="shared" si="33"/>
        <v>0</v>
      </c>
      <c r="AO82" s="2" t="str">
        <f t="shared" si="29"/>
        <v/>
      </c>
      <c r="AP82" s="2">
        <f t="shared" si="34"/>
        <v>0</v>
      </c>
      <c r="AQ82" s="2" t="str">
        <f t="shared" si="30"/>
        <v/>
      </c>
      <c r="AR82" s="2">
        <f t="shared" si="35"/>
        <v>0</v>
      </c>
      <c r="AS82" s="2" t="str">
        <f t="shared" si="31"/>
        <v/>
      </c>
    </row>
    <row r="83" spans="1:45">
      <c r="A83" s="36">
        <v>74</v>
      </c>
      <c r="B83" s="251"/>
      <c r="C83" s="66"/>
      <c r="D83" s="66"/>
      <c r="E83" s="66"/>
      <c r="F83" s="286"/>
      <c r="G83" s="66"/>
      <c r="H83" s="67"/>
      <c r="I83" s="320"/>
      <c r="J83" s="333"/>
      <c r="K83" s="265"/>
      <c r="L83" s="320"/>
      <c r="M83" s="333"/>
      <c r="N83" s="265"/>
      <c r="O83" s="326"/>
      <c r="P83" s="339"/>
      <c r="Q83" s="266"/>
      <c r="R83" s="68"/>
      <c r="S83" s="68"/>
      <c r="T83" s="316">
        <v>74</v>
      </c>
      <c r="Z83" s="6" t="str">
        <f t="shared" si="18"/>
        <v/>
      </c>
      <c r="AA83" s="6" t="str">
        <f t="shared" si="19"/>
        <v/>
      </c>
      <c r="AB83" s="6" t="str">
        <f t="shared" si="20"/>
        <v/>
      </c>
      <c r="AC83" s="6" t="str">
        <f t="shared" si="21"/>
        <v/>
      </c>
      <c r="AD83" s="6" t="str">
        <f t="shared" si="22"/>
        <v/>
      </c>
      <c r="AE83" s="12" t="str">
        <f>IF(G83="男",data_kyogisha!A75,"")</f>
        <v/>
      </c>
      <c r="AF83" s="6" t="str">
        <f t="shared" si="23"/>
        <v/>
      </c>
      <c r="AG83" s="6" t="str">
        <f t="shared" si="24"/>
        <v/>
      </c>
      <c r="AH83" s="6" t="str">
        <f t="shared" si="25"/>
        <v/>
      </c>
      <c r="AI83" s="6" t="str">
        <f t="shared" si="26"/>
        <v/>
      </c>
      <c r="AJ83" s="6" t="str">
        <f t="shared" si="27"/>
        <v/>
      </c>
      <c r="AK83" s="6" t="str">
        <f>IF(G83="女",data_kyogisha!A75,"")</f>
        <v/>
      </c>
      <c r="AL83" s="2">
        <f t="shared" si="32"/>
        <v>0</v>
      </c>
      <c r="AM83" s="2" t="str">
        <f t="shared" si="28"/>
        <v/>
      </c>
      <c r="AN83" s="2">
        <f t="shared" si="33"/>
        <v>0</v>
      </c>
      <c r="AO83" s="2" t="str">
        <f t="shared" si="29"/>
        <v/>
      </c>
      <c r="AP83" s="2">
        <f t="shared" si="34"/>
        <v>0</v>
      </c>
      <c r="AQ83" s="2" t="str">
        <f t="shared" si="30"/>
        <v/>
      </c>
      <c r="AR83" s="2">
        <f t="shared" si="35"/>
        <v>0</v>
      </c>
      <c r="AS83" s="2" t="str">
        <f t="shared" si="31"/>
        <v/>
      </c>
    </row>
    <row r="84" spans="1:45" ht="14.25" thickBot="1">
      <c r="A84" s="291">
        <v>75</v>
      </c>
      <c r="B84" s="292"/>
      <c r="C84" s="293"/>
      <c r="D84" s="293"/>
      <c r="E84" s="293"/>
      <c r="F84" s="294"/>
      <c r="G84" s="293"/>
      <c r="H84" s="295"/>
      <c r="I84" s="321"/>
      <c r="J84" s="334"/>
      <c r="K84" s="296"/>
      <c r="L84" s="321"/>
      <c r="M84" s="334"/>
      <c r="N84" s="296"/>
      <c r="O84" s="327"/>
      <c r="P84" s="340"/>
      <c r="Q84" s="297"/>
      <c r="R84" s="298"/>
      <c r="S84" s="298"/>
      <c r="T84" s="317">
        <v>75</v>
      </c>
      <c r="Z84" s="6" t="str">
        <f t="shared" si="18"/>
        <v/>
      </c>
      <c r="AA84" s="6" t="str">
        <f t="shared" si="19"/>
        <v/>
      </c>
      <c r="AB84" s="6" t="str">
        <f t="shared" si="20"/>
        <v/>
      </c>
      <c r="AC84" s="6" t="str">
        <f t="shared" si="21"/>
        <v/>
      </c>
      <c r="AD84" s="6" t="str">
        <f t="shared" si="22"/>
        <v/>
      </c>
      <c r="AE84" s="12" t="str">
        <f>IF(G84="男",data_kyogisha!A76,"")</f>
        <v/>
      </c>
      <c r="AF84" s="6" t="str">
        <f t="shared" si="23"/>
        <v/>
      </c>
      <c r="AG84" s="6" t="str">
        <f t="shared" si="24"/>
        <v/>
      </c>
      <c r="AH84" s="6" t="str">
        <f t="shared" si="25"/>
        <v/>
      </c>
      <c r="AI84" s="6" t="str">
        <f t="shared" si="26"/>
        <v/>
      </c>
      <c r="AJ84" s="6" t="str">
        <f t="shared" si="27"/>
        <v/>
      </c>
      <c r="AK84" s="6" t="str">
        <f>IF(G84="女",data_kyogisha!A76,"")</f>
        <v/>
      </c>
      <c r="AL84" s="2">
        <f t="shared" si="32"/>
        <v>0</v>
      </c>
      <c r="AM84" s="2" t="str">
        <f t="shared" si="28"/>
        <v/>
      </c>
      <c r="AN84" s="2">
        <f t="shared" si="33"/>
        <v>0</v>
      </c>
      <c r="AO84" s="2" t="str">
        <f t="shared" si="29"/>
        <v/>
      </c>
      <c r="AP84" s="2">
        <f t="shared" si="34"/>
        <v>0</v>
      </c>
      <c r="AQ84" s="2" t="str">
        <f t="shared" si="30"/>
        <v/>
      </c>
      <c r="AR84" s="2">
        <f t="shared" si="35"/>
        <v>0</v>
      </c>
      <c r="AS84" s="2" t="str">
        <f t="shared" si="31"/>
        <v/>
      </c>
    </row>
    <row r="85" spans="1:45">
      <c r="A85" s="27">
        <v>76</v>
      </c>
      <c r="B85" s="307"/>
      <c r="C85" s="308"/>
      <c r="D85" s="308"/>
      <c r="E85" s="308"/>
      <c r="F85" s="309"/>
      <c r="G85" s="308"/>
      <c r="H85" s="310"/>
      <c r="I85" s="322"/>
      <c r="J85" s="335"/>
      <c r="K85" s="311"/>
      <c r="L85" s="322"/>
      <c r="M85" s="335"/>
      <c r="N85" s="311"/>
      <c r="O85" s="328"/>
      <c r="P85" s="341"/>
      <c r="Q85" s="312"/>
      <c r="R85" s="313"/>
      <c r="S85" s="313"/>
      <c r="T85" s="32">
        <v>76</v>
      </c>
      <c r="Z85" s="6" t="str">
        <f t="shared" si="18"/>
        <v/>
      </c>
      <c r="AA85" s="6" t="str">
        <f t="shared" si="19"/>
        <v/>
      </c>
      <c r="AB85" s="6" t="str">
        <f t="shared" si="20"/>
        <v/>
      </c>
      <c r="AC85" s="6" t="str">
        <f t="shared" si="21"/>
        <v/>
      </c>
      <c r="AD85" s="6" t="str">
        <f t="shared" si="22"/>
        <v/>
      </c>
      <c r="AE85" s="12" t="str">
        <f>IF(G85="男",data_kyogisha!A77,"")</f>
        <v/>
      </c>
      <c r="AF85" s="6" t="str">
        <f t="shared" si="23"/>
        <v/>
      </c>
      <c r="AG85" s="6" t="str">
        <f t="shared" si="24"/>
        <v/>
      </c>
      <c r="AH85" s="6" t="str">
        <f t="shared" si="25"/>
        <v/>
      </c>
      <c r="AI85" s="6" t="str">
        <f t="shared" si="26"/>
        <v/>
      </c>
      <c r="AJ85" s="6" t="str">
        <f t="shared" si="27"/>
        <v/>
      </c>
      <c r="AK85" s="6" t="str">
        <f>IF(G85="女",data_kyogisha!A77,"")</f>
        <v/>
      </c>
      <c r="AL85" s="2">
        <f t="shared" si="32"/>
        <v>0</v>
      </c>
      <c r="AM85" s="2" t="str">
        <f t="shared" si="28"/>
        <v/>
      </c>
      <c r="AN85" s="2">
        <f t="shared" si="33"/>
        <v>0</v>
      </c>
      <c r="AO85" s="2" t="str">
        <f t="shared" si="29"/>
        <v/>
      </c>
      <c r="AP85" s="2">
        <f t="shared" si="34"/>
        <v>0</v>
      </c>
      <c r="AQ85" s="2" t="str">
        <f t="shared" si="30"/>
        <v/>
      </c>
      <c r="AR85" s="2">
        <f t="shared" si="35"/>
        <v>0</v>
      </c>
      <c r="AS85" s="2" t="str">
        <f t="shared" si="31"/>
        <v/>
      </c>
    </row>
    <row r="86" spans="1:45">
      <c r="A86" s="36">
        <v>77</v>
      </c>
      <c r="B86" s="251"/>
      <c r="C86" s="66"/>
      <c r="D86" s="66"/>
      <c r="E86" s="66"/>
      <c r="F86" s="286"/>
      <c r="G86" s="66"/>
      <c r="H86" s="67"/>
      <c r="I86" s="320"/>
      <c r="J86" s="333"/>
      <c r="K86" s="265"/>
      <c r="L86" s="320"/>
      <c r="M86" s="333"/>
      <c r="N86" s="265"/>
      <c r="O86" s="326"/>
      <c r="P86" s="339"/>
      <c r="Q86" s="266"/>
      <c r="R86" s="68"/>
      <c r="S86" s="68"/>
      <c r="T86" s="316">
        <v>77</v>
      </c>
      <c r="Z86" s="6" t="str">
        <f t="shared" si="18"/>
        <v/>
      </c>
      <c r="AA86" s="6" t="str">
        <f t="shared" si="19"/>
        <v/>
      </c>
      <c r="AB86" s="6" t="str">
        <f t="shared" si="20"/>
        <v/>
      </c>
      <c r="AC86" s="6" t="str">
        <f t="shared" si="21"/>
        <v/>
      </c>
      <c r="AD86" s="6" t="str">
        <f t="shared" si="22"/>
        <v/>
      </c>
      <c r="AE86" s="12" t="str">
        <f>IF(G86="男",data_kyogisha!A78,"")</f>
        <v/>
      </c>
      <c r="AF86" s="6" t="str">
        <f t="shared" si="23"/>
        <v/>
      </c>
      <c r="AG86" s="6" t="str">
        <f t="shared" si="24"/>
        <v/>
      </c>
      <c r="AH86" s="6" t="str">
        <f t="shared" si="25"/>
        <v/>
      </c>
      <c r="AI86" s="6" t="str">
        <f t="shared" si="26"/>
        <v/>
      </c>
      <c r="AJ86" s="6" t="str">
        <f t="shared" si="27"/>
        <v/>
      </c>
      <c r="AK86" s="6" t="str">
        <f>IF(G86="女",data_kyogisha!A78,"")</f>
        <v/>
      </c>
      <c r="AL86" s="2">
        <f t="shared" si="32"/>
        <v>0</v>
      </c>
      <c r="AM86" s="2" t="str">
        <f t="shared" si="28"/>
        <v/>
      </c>
      <c r="AN86" s="2">
        <f t="shared" si="33"/>
        <v>0</v>
      </c>
      <c r="AO86" s="2" t="str">
        <f t="shared" si="29"/>
        <v/>
      </c>
      <c r="AP86" s="2">
        <f t="shared" si="34"/>
        <v>0</v>
      </c>
      <c r="AQ86" s="2" t="str">
        <f t="shared" si="30"/>
        <v/>
      </c>
      <c r="AR86" s="2">
        <f t="shared" si="35"/>
        <v>0</v>
      </c>
      <c r="AS86" s="2" t="str">
        <f t="shared" si="31"/>
        <v/>
      </c>
    </row>
    <row r="87" spans="1:45">
      <c r="A87" s="36">
        <v>78</v>
      </c>
      <c r="B87" s="251"/>
      <c r="C87" s="66"/>
      <c r="D87" s="66"/>
      <c r="E87" s="66"/>
      <c r="F87" s="286"/>
      <c r="G87" s="66"/>
      <c r="H87" s="67"/>
      <c r="I87" s="320"/>
      <c r="J87" s="333"/>
      <c r="K87" s="265"/>
      <c r="L87" s="320"/>
      <c r="M87" s="333"/>
      <c r="N87" s="265"/>
      <c r="O87" s="326"/>
      <c r="P87" s="339"/>
      <c r="Q87" s="266"/>
      <c r="R87" s="68"/>
      <c r="S87" s="68"/>
      <c r="T87" s="316">
        <v>78</v>
      </c>
      <c r="Z87" s="6" t="str">
        <f t="shared" si="18"/>
        <v/>
      </c>
      <c r="AA87" s="6" t="str">
        <f t="shared" si="19"/>
        <v/>
      </c>
      <c r="AB87" s="6" t="str">
        <f t="shared" si="20"/>
        <v/>
      </c>
      <c r="AC87" s="6" t="str">
        <f t="shared" si="21"/>
        <v/>
      </c>
      <c r="AD87" s="6" t="str">
        <f t="shared" si="22"/>
        <v/>
      </c>
      <c r="AE87" s="12" t="str">
        <f>IF(G87="男",data_kyogisha!A79,"")</f>
        <v/>
      </c>
      <c r="AF87" s="6" t="str">
        <f t="shared" si="23"/>
        <v/>
      </c>
      <c r="AG87" s="6" t="str">
        <f t="shared" si="24"/>
        <v/>
      </c>
      <c r="AH87" s="6" t="str">
        <f t="shared" si="25"/>
        <v/>
      </c>
      <c r="AI87" s="6" t="str">
        <f t="shared" si="26"/>
        <v/>
      </c>
      <c r="AJ87" s="6" t="str">
        <f t="shared" si="27"/>
        <v/>
      </c>
      <c r="AK87" s="6" t="str">
        <f>IF(G87="女",data_kyogisha!A79,"")</f>
        <v/>
      </c>
      <c r="AL87" s="2">
        <f t="shared" si="32"/>
        <v>0</v>
      </c>
      <c r="AM87" s="2" t="str">
        <f t="shared" si="28"/>
        <v/>
      </c>
      <c r="AN87" s="2">
        <f t="shared" si="33"/>
        <v>0</v>
      </c>
      <c r="AO87" s="2" t="str">
        <f t="shared" si="29"/>
        <v/>
      </c>
      <c r="AP87" s="2">
        <f t="shared" si="34"/>
        <v>0</v>
      </c>
      <c r="AQ87" s="2" t="str">
        <f t="shared" si="30"/>
        <v/>
      </c>
      <c r="AR87" s="2">
        <f t="shared" si="35"/>
        <v>0</v>
      </c>
      <c r="AS87" s="2" t="str">
        <f t="shared" si="31"/>
        <v/>
      </c>
    </row>
    <row r="88" spans="1:45">
      <c r="A88" s="36">
        <v>79</v>
      </c>
      <c r="B88" s="251"/>
      <c r="C88" s="66"/>
      <c r="D88" s="66"/>
      <c r="E88" s="66"/>
      <c r="F88" s="286"/>
      <c r="G88" s="66"/>
      <c r="H88" s="67"/>
      <c r="I88" s="320"/>
      <c r="J88" s="333"/>
      <c r="K88" s="265"/>
      <c r="L88" s="320"/>
      <c r="M88" s="333"/>
      <c r="N88" s="265"/>
      <c r="O88" s="326"/>
      <c r="P88" s="339"/>
      <c r="Q88" s="266"/>
      <c r="R88" s="68"/>
      <c r="S88" s="68"/>
      <c r="T88" s="316">
        <v>79</v>
      </c>
      <c r="Z88" s="6" t="str">
        <f t="shared" si="18"/>
        <v/>
      </c>
      <c r="AA88" s="6" t="str">
        <f t="shared" si="19"/>
        <v/>
      </c>
      <c r="AB88" s="6" t="str">
        <f t="shared" si="20"/>
        <v/>
      </c>
      <c r="AC88" s="6" t="str">
        <f t="shared" si="21"/>
        <v/>
      </c>
      <c r="AD88" s="6" t="str">
        <f t="shared" si="22"/>
        <v/>
      </c>
      <c r="AE88" s="12" t="str">
        <f>IF(G88="男",data_kyogisha!A80,"")</f>
        <v/>
      </c>
      <c r="AF88" s="6" t="str">
        <f t="shared" si="23"/>
        <v/>
      </c>
      <c r="AG88" s="6" t="str">
        <f t="shared" si="24"/>
        <v/>
      </c>
      <c r="AH88" s="6" t="str">
        <f t="shared" si="25"/>
        <v/>
      </c>
      <c r="AI88" s="6" t="str">
        <f t="shared" si="26"/>
        <v/>
      </c>
      <c r="AJ88" s="6" t="str">
        <f t="shared" si="27"/>
        <v/>
      </c>
      <c r="AK88" s="6" t="str">
        <f>IF(G88="女",data_kyogisha!A80,"")</f>
        <v/>
      </c>
      <c r="AL88" s="2">
        <f t="shared" si="32"/>
        <v>0</v>
      </c>
      <c r="AM88" s="2" t="str">
        <f t="shared" si="28"/>
        <v/>
      </c>
      <c r="AN88" s="2">
        <f t="shared" si="33"/>
        <v>0</v>
      </c>
      <c r="AO88" s="2" t="str">
        <f t="shared" si="29"/>
        <v/>
      </c>
      <c r="AP88" s="2">
        <f t="shared" si="34"/>
        <v>0</v>
      </c>
      <c r="AQ88" s="2" t="str">
        <f t="shared" si="30"/>
        <v/>
      </c>
      <c r="AR88" s="2">
        <f t="shared" si="35"/>
        <v>0</v>
      </c>
      <c r="AS88" s="2" t="str">
        <f t="shared" si="31"/>
        <v/>
      </c>
    </row>
    <row r="89" spans="1:45" ht="14.25" thickBot="1">
      <c r="A89" s="26">
        <v>80</v>
      </c>
      <c r="B89" s="314"/>
      <c r="C89" s="69"/>
      <c r="D89" s="69"/>
      <c r="E89" s="69"/>
      <c r="F89" s="287"/>
      <c r="G89" s="69"/>
      <c r="H89" s="70"/>
      <c r="I89" s="323"/>
      <c r="J89" s="336"/>
      <c r="K89" s="275"/>
      <c r="L89" s="323"/>
      <c r="M89" s="336"/>
      <c r="N89" s="275"/>
      <c r="O89" s="329"/>
      <c r="P89" s="342"/>
      <c r="Q89" s="276"/>
      <c r="R89" s="71"/>
      <c r="S89" s="71"/>
      <c r="T89" s="162">
        <v>80</v>
      </c>
      <c r="Z89" s="6" t="str">
        <f t="shared" si="18"/>
        <v/>
      </c>
      <c r="AA89" s="6" t="str">
        <f t="shared" si="19"/>
        <v/>
      </c>
      <c r="AB89" s="6" t="str">
        <f t="shared" si="20"/>
        <v/>
      </c>
      <c r="AC89" s="6" t="str">
        <f t="shared" si="21"/>
        <v/>
      </c>
      <c r="AD89" s="6" t="str">
        <f t="shared" si="22"/>
        <v/>
      </c>
      <c r="AE89" s="12" t="str">
        <f>IF(G89="男",data_kyogisha!A81,"")</f>
        <v/>
      </c>
      <c r="AF89" s="6" t="str">
        <f t="shared" si="23"/>
        <v/>
      </c>
      <c r="AG89" s="6" t="str">
        <f t="shared" si="24"/>
        <v/>
      </c>
      <c r="AH89" s="6" t="str">
        <f t="shared" si="25"/>
        <v/>
      </c>
      <c r="AI89" s="6" t="str">
        <f t="shared" si="26"/>
        <v/>
      </c>
      <c r="AJ89" s="6" t="str">
        <f t="shared" si="27"/>
        <v/>
      </c>
      <c r="AK89" s="6" t="str">
        <f>IF(G89="女",data_kyogisha!A81,"")</f>
        <v/>
      </c>
      <c r="AL89" s="2">
        <f t="shared" si="32"/>
        <v>0</v>
      </c>
      <c r="AM89" s="2" t="str">
        <f t="shared" si="28"/>
        <v/>
      </c>
      <c r="AN89" s="2">
        <f t="shared" si="33"/>
        <v>0</v>
      </c>
      <c r="AO89" s="2" t="str">
        <f t="shared" si="29"/>
        <v/>
      </c>
      <c r="AP89" s="2">
        <f t="shared" si="34"/>
        <v>0</v>
      </c>
      <c r="AQ89" s="2" t="str">
        <f t="shared" si="30"/>
        <v/>
      </c>
      <c r="AR89" s="2">
        <f t="shared" si="35"/>
        <v>0</v>
      </c>
      <c r="AS89" s="2" t="str">
        <f t="shared" si="31"/>
        <v/>
      </c>
    </row>
    <row r="90" spans="1:45">
      <c r="A90" s="299">
        <v>81</v>
      </c>
      <c r="B90" s="300"/>
      <c r="C90" s="301"/>
      <c r="D90" s="301"/>
      <c r="E90" s="301"/>
      <c r="F90" s="302"/>
      <c r="G90" s="301"/>
      <c r="H90" s="303"/>
      <c r="I90" s="324"/>
      <c r="J90" s="337"/>
      <c r="K90" s="304"/>
      <c r="L90" s="324"/>
      <c r="M90" s="337"/>
      <c r="N90" s="304"/>
      <c r="O90" s="330"/>
      <c r="P90" s="343"/>
      <c r="Q90" s="305"/>
      <c r="R90" s="306"/>
      <c r="S90" s="306"/>
      <c r="T90" s="161">
        <v>81</v>
      </c>
      <c r="Z90" s="6" t="str">
        <f t="shared" si="18"/>
        <v/>
      </c>
      <c r="AA90" s="6" t="str">
        <f t="shared" si="19"/>
        <v/>
      </c>
      <c r="AB90" s="6" t="str">
        <f t="shared" si="20"/>
        <v/>
      </c>
      <c r="AC90" s="6" t="str">
        <f t="shared" si="21"/>
        <v/>
      </c>
      <c r="AD90" s="6" t="str">
        <f t="shared" si="22"/>
        <v/>
      </c>
      <c r="AE90" s="12" t="str">
        <f>IF(G90="男",data_kyogisha!A82,"")</f>
        <v/>
      </c>
      <c r="AF90" s="6" t="str">
        <f t="shared" si="23"/>
        <v/>
      </c>
      <c r="AG90" s="6" t="str">
        <f t="shared" si="24"/>
        <v/>
      </c>
      <c r="AH90" s="6" t="str">
        <f t="shared" si="25"/>
        <v/>
      </c>
      <c r="AI90" s="6" t="str">
        <f t="shared" si="26"/>
        <v/>
      </c>
      <c r="AJ90" s="6" t="str">
        <f t="shared" si="27"/>
        <v/>
      </c>
      <c r="AK90" s="6" t="str">
        <f>IF(G90="女",data_kyogisha!A82,"")</f>
        <v/>
      </c>
      <c r="AL90" s="2">
        <f t="shared" si="32"/>
        <v>0</v>
      </c>
      <c r="AM90" s="2" t="str">
        <f t="shared" si="28"/>
        <v/>
      </c>
      <c r="AN90" s="2">
        <f t="shared" si="33"/>
        <v>0</v>
      </c>
      <c r="AO90" s="2" t="str">
        <f t="shared" si="29"/>
        <v/>
      </c>
      <c r="AP90" s="2">
        <f t="shared" si="34"/>
        <v>0</v>
      </c>
      <c r="AQ90" s="2" t="str">
        <f t="shared" si="30"/>
        <v/>
      </c>
      <c r="AR90" s="2">
        <f t="shared" si="35"/>
        <v>0</v>
      </c>
      <c r="AS90" s="2" t="str">
        <f t="shared" si="31"/>
        <v/>
      </c>
    </row>
    <row r="91" spans="1:45">
      <c r="A91" s="36">
        <v>82</v>
      </c>
      <c r="B91" s="251"/>
      <c r="C91" s="66"/>
      <c r="D91" s="66"/>
      <c r="E91" s="66"/>
      <c r="F91" s="286"/>
      <c r="G91" s="66"/>
      <c r="H91" s="67"/>
      <c r="I91" s="320"/>
      <c r="J91" s="333"/>
      <c r="K91" s="265"/>
      <c r="L91" s="320"/>
      <c r="M91" s="333"/>
      <c r="N91" s="265"/>
      <c r="O91" s="326"/>
      <c r="P91" s="339"/>
      <c r="Q91" s="266"/>
      <c r="R91" s="68"/>
      <c r="S91" s="68"/>
      <c r="T91" s="316">
        <v>82</v>
      </c>
      <c r="Z91" s="6" t="str">
        <f t="shared" si="18"/>
        <v/>
      </c>
      <c r="AA91" s="6" t="str">
        <f t="shared" si="19"/>
        <v/>
      </c>
      <c r="AB91" s="6" t="str">
        <f t="shared" si="20"/>
        <v/>
      </c>
      <c r="AC91" s="6" t="str">
        <f t="shared" si="21"/>
        <v/>
      </c>
      <c r="AD91" s="6" t="str">
        <f t="shared" si="22"/>
        <v/>
      </c>
      <c r="AE91" s="12" t="str">
        <f>IF(G91="男",data_kyogisha!A83,"")</f>
        <v/>
      </c>
      <c r="AF91" s="6" t="str">
        <f t="shared" si="23"/>
        <v/>
      </c>
      <c r="AG91" s="6" t="str">
        <f t="shared" si="24"/>
        <v/>
      </c>
      <c r="AH91" s="6" t="str">
        <f t="shared" si="25"/>
        <v/>
      </c>
      <c r="AI91" s="6" t="str">
        <f t="shared" si="26"/>
        <v/>
      </c>
      <c r="AJ91" s="6" t="str">
        <f t="shared" si="27"/>
        <v/>
      </c>
      <c r="AK91" s="6" t="str">
        <f>IF(G91="女",data_kyogisha!A83,"")</f>
        <v/>
      </c>
      <c r="AL91" s="2">
        <f t="shared" si="32"/>
        <v>0</v>
      </c>
      <c r="AM91" s="2" t="str">
        <f t="shared" si="28"/>
        <v/>
      </c>
      <c r="AN91" s="2">
        <f t="shared" si="33"/>
        <v>0</v>
      </c>
      <c r="AO91" s="2" t="str">
        <f t="shared" si="29"/>
        <v/>
      </c>
      <c r="AP91" s="2">
        <f t="shared" si="34"/>
        <v>0</v>
      </c>
      <c r="AQ91" s="2" t="str">
        <f t="shared" si="30"/>
        <v/>
      </c>
      <c r="AR91" s="2">
        <f t="shared" si="35"/>
        <v>0</v>
      </c>
      <c r="AS91" s="2" t="str">
        <f t="shared" si="31"/>
        <v/>
      </c>
    </row>
    <row r="92" spans="1:45">
      <c r="A92" s="36">
        <v>83</v>
      </c>
      <c r="B92" s="251"/>
      <c r="C92" s="66"/>
      <c r="D92" s="66"/>
      <c r="E92" s="66"/>
      <c r="F92" s="286"/>
      <c r="G92" s="66"/>
      <c r="H92" s="67"/>
      <c r="I92" s="320"/>
      <c r="J92" s="333"/>
      <c r="K92" s="265"/>
      <c r="L92" s="320"/>
      <c r="M92" s="333"/>
      <c r="N92" s="265"/>
      <c r="O92" s="326"/>
      <c r="P92" s="339"/>
      <c r="Q92" s="266"/>
      <c r="R92" s="68"/>
      <c r="S92" s="68"/>
      <c r="T92" s="316">
        <v>83</v>
      </c>
      <c r="Z92" s="6" t="str">
        <f t="shared" si="18"/>
        <v/>
      </c>
      <c r="AA92" s="6" t="str">
        <f t="shared" si="19"/>
        <v/>
      </c>
      <c r="AB92" s="6" t="str">
        <f t="shared" si="20"/>
        <v/>
      </c>
      <c r="AC92" s="6" t="str">
        <f t="shared" si="21"/>
        <v/>
      </c>
      <c r="AD92" s="6" t="str">
        <f t="shared" si="22"/>
        <v/>
      </c>
      <c r="AE92" s="12" t="str">
        <f>IF(G92="男",data_kyogisha!A84,"")</f>
        <v/>
      </c>
      <c r="AF92" s="6" t="str">
        <f t="shared" si="23"/>
        <v/>
      </c>
      <c r="AG92" s="6" t="str">
        <f t="shared" si="24"/>
        <v/>
      </c>
      <c r="AH92" s="6" t="str">
        <f t="shared" si="25"/>
        <v/>
      </c>
      <c r="AI92" s="6" t="str">
        <f t="shared" si="26"/>
        <v/>
      </c>
      <c r="AJ92" s="6" t="str">
        <f t="shared" si="27"/>
        <v/>
      </c>
      <c r="AK92" s="6" t="str">
        <f>IF(G92="女",data_kyogisha!A84,"")</f>
        <v/>
      </c>
      <c r="AL92" s="2">
        <f t="shared" si="32"/>
        <v>0</v>
      </c>
      <c r="AM92" s="2" t="str">
        <f t="shared" si="28"/>
        <v/>
      </c>
      <c r="AN92" s="2">
        <f t="shared" si="33"/>
        <v>0</v>
      </c>
      <c r="AO92" s="2" t="str">
        <f t="shared" si="29"/>
        <v/>
      </c>
      <c r="AP92" s="2">
        <f t="shared" si="34"/>
        <v>0</v>
      </c>
      <c r="AQ92" s="2" t="str">
        <f t="shared" si="30"/>
        <v/>
      </c>
      <c r="AR92" s="2">
        <f t="shared" si="35"/>
        <v>0</v>
      </c>
      <c r="AS92" s="2" t="str">
        <f t="shared" si="31"/>
        <v/>
      </c>
    </row>
    <row r="93" spans="1:45">
      <c r="A93" s="36">
        <v>84</v>
      </c>
      <c r="B93" s="251"/>
      <c r="C93" s="66"/>
      <c r="D93" s="66"/>
      <c r="E93" s="66"/>
      <c r="F93" s="286"/>
      <c r="G93" s="66"/>
      <c r="H93" s="67"/>
      <c r="I93" s="320"/>
      <c r="J93" s="333"/>
      <c r="K93" s="265"/>
      <c r="L93" s="320"/>
      <c r="M93" s="333"/>
      <c r="N93" s="265"/>
      <c r="O93" s="326"/>
      <c r="P93" s="339"/>
      <c r="Q93" s="266"/>
      <c r="R93" s="68"/>
      <c r="S93" s="68"/>
      <c r="T93" s="316">
        <v>84</v>
      </c>
      <c r="Z93" s="6" t="str">
        <f t="shared" si="18"/>
        <v/>
      </c>
      <c r="AA93" s="6" t="str">
        <f t="shared" si="19"/>
        <v/>
      </c>
      <c r="AB93" s="6" t="str">
        <f t="shared" si="20"/>
        <v/>
      </c>
      <c r="AC93" s="6" t="str">
        <f t="shared" si="21"/>
        <v/>
      </c>
      <c r="AD93" s="6" t="str">
        <f t="shared" si="22"/>
        <v/>
      </c>
      <c r="AE93" s="12" t="str">
        <f>IF(G93="男",data_kyogisha!A85,"")</f>
        <v/>
      </c>
      <c r="AF93" s="6" t="str">
        <f t="shared" si="23"/>
        <v/>
      </c>
      <c r="AG93" s="6" t="str">
        <f t="shared" si="24"/>
        <v/>
      </c>
      <c r="AH93" s="6" t="str">
        <f t="shared" si="25"/>
        <v/>
      </c>
      <c r="AI93" s="6" t="str">
        <f t="shared" si="26"/>
        <v/>
      </c>
      <c r="AJ93" s="6" t="str">
        <f t="shared" si="27"/>
        <v/>
      </c>
      <c r="AK93" s="6" t="str">
        <f>IF(G93="女",data_kyogisha!A85,"")</f>
        <v/>
      </c>
      <c r="AL93" s="2">
        <f t="shared" si="32"/>
        <v>0</v>
      </c>
      <c r="AM93" s="2" t="str">
        <f t="shared" si="28"/>
        <v/>
      </c>
      <c r="AN93" s="2">
        <f t="shared" si="33"/>
        <v>0</v>
      </c>
      <c r="AO93" s="2" t="str">
        <f t="shared" si="29"/>
        <v/>
      </c>
      <c r="AP93" s="2">
        <f t="shared" si="34"/>
        <v>0</v>
      </c>
      <c r="AQ93" s="2" t="str">
        <f t="shared" si="30"/>
        <v/>
      </c>
      <c r="AR93" s="2">
        <f t="shared" si="35"/>
        <v>0</v>
      </c>
      <c r="AS93" s="2" t="str">
        <f t="shared" si="31"/>
        <v/>
      </c>
    </row>
    <row r="94" spans="1:45" ht="14.25" thickBot="1">
      <c r="A94" s="291">
        <v>85</v>
      </c>
      <c r="B94" s="292"/>
      <c r="C94" s="293"/>
      <c r="D94" s="293"/>
      <c r="E94" s="293"/>
      <c r="F94" s="294"/>
      <c r="G94" s="293"/>
      <c r="H94" s="295"/>
      <c r="I94" s="321"/>
      <c r="J94" s="334"/>
      <c r="K94" s="296"/>
      <c r="L94" s="321"/>
      <c r="M94" s="334"/>
      <c r="N94" s="296"/>
      <c r="O94" s="327"/>
      <c r="P94" s="340"/>
      <c r="Q94" s="297"/>
      <c r="R94" s="298"/>
      <c r="S94" s="298"/>
      <c r="T94" s="317">
        <v>85</v>
      </c>
      <c r="Z94" s="6" t="str">
        <f t="shared" si="18"/>
        <v/>
      </c>
      <c r="AA94" s="6" t="str">
        <f t="shared" si="19"/>
        <v/>
      </c>
      <c r="AB94" s="6" t="str">
        <f t="shared" si="20"/>
        <v/>
      </c>
      <c r="AC94" s="6" t="str">
        <f t="shared" si="21"/>
        <v/>
      </c>
      <c r="AD94" s="6" t="str">
        <f t="shared" si="22"/>
        <v/>
      </c>
      <c r="AE94" s="12" t="str">
        <f>IF(G94="男",data_kyogisha!A86,"")</f>
        <v/>
      </c>
      <c r="AF94" s="6" t="str">
        <f t="shared" si="23"/>
        <v/>
      </c>
      <c r="AG94" s="6" t="str">
        <f t="shared" si="24"/>
        <v/>
      </c>
      <c r="AH94" s="6" t="str">
        <f t="shared" si="25"/>
        <v/>
      </c>
      <c r="AI94" s="6" t="str">
        <f t="shared" si="26"/>
        <v/>
      </c>
      <c r="AJ94" s="6" t="str">
        <f t="shared" si="27"/>
        <v/>
      </c>
      <c r="AK94" s="6" t="str">
        <f>IF(G94="女",data_kyogisha!A86,"")</f>
        <v/>
      </c>
      <c r="AL94" s="2">
        <f t="shared" si="32"/>
        <v>0</v>
      </c>
      <c r="AM94" s="2" t="str">
        <f t="shared" si="28"/>
        <v/>
      </c>
      <c r="AN94" s="2">
        <f t="shared" si="33"/>
        <v>0</v>
      </c>
      <c r="AO94" s="2" t="str">
        <f t="shared" si="29"/>
        <v/>
      </c>
      <c r="AP94" s="2">
        <f t="shared" si="34"/>
        <v>0</v>
      </c>
      <c r="AQ94" s="2" t="str">
        <f t="shared" si="30"/>
        <v/>
      </c>
      <c r="AR94" s="2">
        <f t="shared" si="35"/>
        <v>0</v>
      </c>
      <c r="AS94" s="2" t="str">
        <f t="shared" si="31"/>
        <v/>
      </c>
    </row>
    <row r="95" spans="1:45">
      <c r="A95" s="27">
        <v>86</v>
      </c>
      <c r="B95" s="307"/>
      <c r="C95" s="308"/>
      <c r="D95" s="308"/>
      <c r="E95" s="308"/>
      <c r="F95" s="309"/>
      <c r="G95" s="308"/>
      <c r="H95" s="310"/>
      <c r="I95" s="322"/>
      <c r="J95" s="335"/>
      <c r="K95" s="311"/>
      <c r="L95" s="322"/>
      <c r="M95" s="335"/>
      <c r="N95" s="311"/>
      <c r="O95" s="328"/>
      <c r="P95" s="341"/>
      <c r="Q95" s="312"/>
      <c r="R95" s="313"/>
      <c r="S95" s="313"/>
      <c r="T95" s="32">
        <v>86</v>
      </c>
      <c r="Z95" s="6" t="str">
        <f t="shared" si="18"/>
        <v/>
      </c>
      <c r="AA95" s="6" t="str">
        <f t="shared" si="19"/>
        <v/>
      </c>
      <c r="AB95" s="6" t="str">
        <f t="shared" si="20"/>
        <v/>
      </c>
      <c r="AC95" s="6" t="str">
        <f t="shared" si="21"/>
        <v/>
      </c>
      <c r="AD95" s="6" t="str">
        <f t="shared" si="22"/>
        <v/>
      </c>
      <c r="AE95" s="12" t="str">
        <f>IF(G95="男",data_kyogisha!A87,"")</f>
        <v/>
      </c>
      <c r="AF95" s="6" t="str">
        <f t="shared" si="23"/>
        <v/>
      </c>
      <c r="AG95" s="6" t="str">
        <f t="shared" si="24"/>
        <v/>
      </c>
      <c r="AH95" s="6" t="str">
        <f t="shared" si="25"/>
        <v/>
      </c>
      <c r="AI95" s="6" t="str">
        <f t="shared" si="26"/>
        <v/>
      </c>
      <c r="AJ95" s="6" t="str">
        <f t="shared" si="27"/>
        <v/>
      </c>
      <c r="AK95" s="6" t="str">
        <f>IF(G95="女",data_kyogisha!A87,"")</f>
        <v/>
      </c>
      <c r="AL95" s="2">
        <f t="shared" si="32"/>
        <v>0</v>
      </c>
      <c r="AM95" s="2" t="str">
        <f t="shared" si="28"/>
        <v/>
      </c>
      <c r="AN95" s="2">
        <f t="shared" si="33"/>
        <v>0</v>
      </c>
      <c r="AO95" s="2" t="str">
        <f t="shared" si="29"/>
        <v/>
      </c>
      <c r="AP95" s="2">
        <f t="shared" si="34"/>
        <v>0</v>
      </c>
      <c r="AQ95" s="2" t="str">
        <f t="shared" si="30"/>
        <v/>
      </c>
      <c r="AR95" s="2">
        <f t="shared" si="35"/>
        <v>0</v>
      </c>
      <c r="AS95" s="2" t="str">
        <f t="shared" si="31"/>
        <v/>
      </c>
    </row>
    <row r="96" spans="1:45">
      <c r="A96" s="36">
        <v>87</v>
      </c>
      <c r="B96" s="251"/>
      <c r="C96" s="66"/>
      <c r="D96" s="66"/>
      <c r="E96" s="66"/>
      <c r="F96" s="286"/>
      <c r="G96" s="66"/>
      <c r="H96" s="67"/>
      <c r="I96" s="320"/>
      <c r="J96" s="333"/>
      <c r="K96" s="265"/>
      <c r="L96" s="320"/>
      <c r="M96" s="333"/>
      <c r="N96" s="265"/>
      <c r="O96" s="326"/>
      <c r="P96" s="339"/>
      <c r="Q96" s="266"/>
      <c r="R96" s="68"/>
      <c r="S96" s="68"/>
      <c r="T96" s="316">
        <v>87</v>
      </c>
      <c r="Z96" s="6" t="str">
        <f t="shared" si="18"/>
        <v/>
      </c>
      <c r="AA96" s="6" t="str">
        <f t="shared" si="19"/>
        <v/>
      </c>
      <c r="AB96" s="6" t="str">
        <f t="shared" si="20"/>
        <v/>
      </c>
      <c r="AC96" s="6" t="str">
        <f t="shared" si="21"/>
        <v/>
      </c>
      <c r="AD96" s="6" t="str">
        <f t="shared" si="22"/>
        <v/>
      </c>
      <c r="AE96" s="12" t="str">
        <f>IF(G96="男",data_kyogisha!A88,"")</f>
        <v/>
      </c>
      <c r="AF96" s="6" t="str">
        <f t="shared" si="23"/>
        <v/>
      </c>
      <c r="AG96" s="6" t="str">
        <f t="shared" si="24"/>
        <v/>
      </c>
      <c r="AH96" s="6" t="str">
        <f t="shared" si="25"/>
        <v/>
      </c>
      <c r="AI96" s="6" t="str">
        <f t="shared" si="26"/>
        <v/>
      </c>
      <c r="AJ96" s="6" t="str">
        <f t="shared" si="27"/>
        <v/>
      </c>
      <c r="AK96" s="6" t="str">
        <f>IF(G96="女",data_kyogisha!A88,"")</f>
        <v/>
      </c>
      <c r="AL96" s="2">
        <f t="shared" si="32"/>
        <v>0</v>
      </c>
      <c r="AM96" s="2" t="str">
        <f t="shared" si="28"/>
        <v/>
      </c>
      <c r="AN96" s="2">
        <f t="shared" si="33"/>
        <v>0</v>
      </c>
      <c r="AO96" s="2" t="str">
        <f t="shared" si="29"/>
        <v/>
      </c>
      <c r="AP96" s="2">
        <f t="shared" si="34"/>
        <v>0</v>
      </c>
      <c r="AQ96" s="2" t="str">
        <f t="shared" si="30"/>
        <v/>
      </c>
      <c r="AR96" s="2">
        <f t="shared" si="35"/>
        <v>0</v>
      </c>
      <c r="AS96" s="2" t="str">
        <f t="shared" si="31"/>
        <v/>
      </c>
    </row>
    <row r="97" spans="1:45">
      <c r="A97" s="36">
        <v>88</v>
      </c>
      <c r="B97" s="251"/>
      <c r="C97" s="66"/>
      <c r="D97" s="66"/>
      <c r="E97" s="66"/>
      <c r="F97" s="286"/>
      <c r="G97" s="66"/>
      <c r="H97" s="67"/>
      <c r="I97" s="320"/>
      <c r="J97" s="333"/>
      <c r="K97" s="265"/>
      <c r="L97" s="320"/>
      <c r="M97" s="333"/>
      <c r="N97" s="265"/>
      <c r="O97" s="326"/>
      <c r="P97" s="339"/>
      <c r="Q97" s="266"/>
      <c r="R97" s="68"/>
      <c r="S97" s="68"/>
      <c r="T97" s="316">
        <v>88</v>
      </c>
      <c r="Z97" s="6" t="str">
        <f t="shared" si="18"/>
        <v/>
      </c>
      <c r="AA97" s="6" t="str">
        <f t="shared" si="19"/>
        <v/>
      </c>
      <c r="AB97" s="6" t="str">
        <f t="shared" si="20"/>
        <v/>
      </c>
      <c r="AC97" s="6" t="str">
        <f t="shared" si="21"/>
        <v/>
      </c>
      <c r="AD97" s="6" t="str">
        <f t="shared" si="22"/>
        <v/>
      </c>
      <c r="AE97" s="12" t="str">
        <f>IF(G97="男",data_kyogisha!A89,"")</f>
        <v/>
      </c>
      <c r="AF97" s="6" t="str">
        <f t="shared" si="23"/>
        <v/>
      </c>
      <c r="AG97" s="6" t="str">
        <f t="shared" si="24"/>
        <v/>
      </c>
      <c r="AH97" s="6" t="str">
        <f t="shared" si="25"/>
        <v/>
      </c>
      <c r="AI97" s="6" t="str">
        <f t="shared" si="26"/>
        <v/>
      </c>
      <c r="AJ97" s="6" t="str">
        <f t="shared" si="27"/>
        <v/>
      </c>
      <c r="AK97" s="6" t="str">
        <f>IF(G97="女",data_kyogisha!A89,"")</f>
        <v/>
      </c>
      <c r="AL97" s="2">
        <f t="shared" si="32"/>
        <v>0</v>
      </c>
      <c r="AM97" s="2" t="str">
        <f t="shared" si="28"/>
        <v/>
      </c>
      <c r="AN97" s="2">
        <f t="shared" si="33"/>
        <v>0</v>
      </c>
      <c r="AO97" s="2" t="str">
        <f t="shared" si="29"/>
        <v/>
      </c>
      <c r="AP97" s="2">
        <f t="shared" si="34"/>
        <v>0</v>
      </c>
      <c r="AQ97" s="2" t="str">
        <f t="shared" si="30"/>
        <v/>
      </c>
      <c r="AR97" s="2">
        <f t="shared" si="35"/>
        <v>0</v>
      </c>
      <c r="AS97" s="2" t="str">
        <f t="shared" si="31"/>
        <v/>
      </c>
    </row>
    <row r="98" spans="1:45">
      <c r="A98" s="36">
        <v>89</v>
      </c>
      <c r="B98" s="251"/>
      <c r="C98" s="66"/>
      <c r="D98" s="66"/>
      <c r="E98" s="66"/>
      <c r="F98" s="286"/>
      <c r="G98" s="66"/>
      <c r="H98" s="67"/>
      <c r="I98" s="320"/>
      <c r="J98" s="333"/>
      <c r="K98" s="265"/>
      <c r="L98" s="320"/>
      <c r="M98" s="333"/>
      <c r="N98" s="265"/>
      <c r="O98" s="326"/>
      <c r="P98" s="339"/>
      <c r="Q98" s="266"/>
      <c r="R98" s="68"/>
      <c r="S98" s="68"/>
      <c r="T98" s="316">
        <v>89</v>
      </c>
      <c r="Z98" s="6" t="str">
        <f t="shared" si="18"/>
        <v/>
      </c>
      <c r="AA98" s="6" t="str">
        <f t="shared" si="19"/>
        <v/>
      </c>
      <c r="AB98" s="6" t="str">
        <f t="shared" si="20"/>
        <v/>
      </c>
      <c r="AC98" s="6" t="str">
        <f t="shared" si="21"/>
        <v/>
      </c>
      <c r="AD98" s="6" t="str">
        <f t="shared" si="22"/>
        <v/>
      </c>
      <c r="AE98" s="12" t="str">
        <f>IF(G98="男",data_kyogisha!A90,"")</f>
        <v/>
      </c>
      <c r="AF98" s="6" t="str">
        <f t="shared" si="23"/>
        <v/>
      </c>
      <c r="AG98" s="6" t="str">
        <f t="shared" si="24"/>
        <v/>
      </c>
      <c r="AH98" s="6" t="str">
        <f t="shared" si="25"/>
        <v/>
      </c>
      <c r="AI98" s="6" t="str">
        <f t="shared" si="26"/>
        <v/>
      </c>
      <c r="AJ98" s="6" t="str">
        <f t="shared" si="27"/>
        <v/>
      </c>
      <c r="AK98" s="6" t="str">
        <f>IF(G98="女",data_kyogisha!A90,"")</f>
        <v/>
      </c>
      <c r="AL98" s="2">
        <f t="shared" si="32"/>
        <v>0</v>
      </c>
      <c r="AM98" s="2" t="str">
        <f t="shared" si="28"/>
        <v/>
      </c>
      <c r="AN98" s="2">
        <f t="shared" si="33"/>
        <v>0</v>
      </c>
      <c r="AO98" s="2" t="str">
        <f t="shared" si="29"/>
        <v/>
      </c>
      <c r="AP98" s="2">
        <f t="shared" si="34"/>
        <v>0</v>
      </c>
      <c r="AQ98" s="2" t="str">
        <f t="shared" si="30"/>
        <v/>
      </c>
      <c r="AR98" s="2">
        <f t="shared" si="35"/>
        <v>0</v>
      </c>
      <c r="AS98" s="2" t="str">
        <f t="shared" si="31"/>
        <v/>
      </c>
    </row>
    <row r="99" spans="1:45" ht="14.25" thickBot="1">
      <c r="A99" s="26">
        <v>90</v>
      </c>
      <c r="B99" s="274"/>
      <c r="C99" s="69"/>
      <c r="D99" s="69"/>
      <c r="E99" s="69"/>
      <c r="F99" s="287"/>
      <c r="G99" s="69"/>
      <c r="H99" s="70"/>
      <c r="I99" s="323"/>
      <c r="J99" s="336"/>
      <c r="K99" s="275"/>
      <c r="L99" s="323"/>
      <c r="M99" s="336"/>
      <c r="N99" s="275"/>
      <c r="O99" s="329"/>
      <c r="P99" s="342"/>
      <c r="Q99" s="276"/>
      <c r="R99" s="71"/>
      <c r="S99" s="71"/>
      <c r="T99" s="162">
        <v>90</v>
      </c>
      <c r="Z99" s="149" t="str">
        <f t="shared" si="18"/>
        <v/>
      </c>
      <c r="AA99" s="149" t="str">
        <f t="shared" si="19"/>
        <v/>
      </c>
      <c r="AB99" s="149" t="str">
        <f t="shared" si="20"/>
        <v/>
      </c>
      <c r="AC99" s="149" t="str">
        <f t="shared" si="21"/>
        <v/>
      </c>
      <c r="AD99" s="149" t="str">
        <f t="shared" si="22"/>
        <v/>
      </c>
      <c r="AE99" s="150" t="str">
        <f>IF(G99="男",data_kyogisha!A91,"")</f>
        <v/>
      </c>
      <c r="AF99" s="149" t="str">
        <f t="shared" si="23"/>
        <v/>
      </c>
      <c r="AG99" s="149" t="str">
        <f t="shared" si="24"/>
        <v/>
      </c>
      <c r="AH99" s="149" t="str">
        <f t="shared" si="25"/>
        <v/>
      </c>
      <c r="AI99" s="149" t="str">
        <f t="shared" si="26"/>
        <v/>
      </c>
      <c r="AJ99" s="149" t="str">
        <f t="shared" si="27"/>
        <v/>
      </c>
      <c r="AK99" s="149" t="str">
        <f>IF(G99="女",data_kyogisha!A91,"")</f>
        <v/>
      </c>
      <c r="AL99" s="149">
        <f t="shared" si="32"/>
        <v>0</v>
      </c>
      <c r="AM99" s="149" t="str">
        <f t="shared" si="28"/>
        <v/>
      </c>
      <c r="AN99" s="149">
        <f t="shared" si="33"/>
        <v>0</v>
      </c>
      <c r="AO99" s="149" t="str">
        <f t="shared" si="29"/>
        <v/>
      </c>
      <c r="AP99" s="149">
        <f t="shared" si="34"/>
        <v>0</v>
      </c>
      <c r="AQ99" s="149" t="str">
        <f t="shared" si="30"/>
        <v/>
      </c>
      <c r="AR99" s="149">
        <f t="shared" si="35"/>
        <v>0</v>
      </c>
      <c r="AS99" s="149" t="str">
        <f t="shared" si="31"/>
        <v/>
      </c>
    </row>
    <row r="100" spans="1:45">
      <c r="F100" s="17" t="s">
        <v>3</v>
      </c>
      <c r="G100" s="95">
        <f>COUNTIF($G$10:$G$99,"男")</f>
        <v>0</v>
      </c>
    </row>
    <row r="101" spans="1:45">
      <c r="F101" s="17" t="s">
        <v>50</v>
      </c>
      <c r="G101" s="95">
        <f>COUNTIF($G$10:$G$99,"女")</f>
        <v>0</v>
      </c>
    </row>
    <row r="102" spans="1:45">
      <c r="F102" s="17" t="s">
        <v>147</v>
      </c>
      <c r="G102" s="95">
        <f>SUM(G100:G101)</f>
        <v>0</v>
      </c>
    </row>
  </sheetData>
  <sheetProtection selectLockedCells="1"/>
  <dataConsolidate/>
  <mergeCells count="1">
    <mergeCell ref="P3:R3"/>
  </mergeCells>
  <phoneticPr fontId="2"/>
  <dataValidations count="10">
    <dataValidation imeMode="off" allowBlank="1" showInputMessage="1" showErrorMessage="1" sqref="M10:M99 F10:F99 J10:J99 C10:C99 Q5:R6 P10:P99 H10:H99"/>
    <dataValidation type="list" allowBlank="1" showInputMessage="1" showErrorMessage="1" sqref="R10:S99">
      <formula1>$Y$11</formula1>
    </dataValidation>
    <dataValidation type="list" imeMode="on" allowBlank="1" showInputMessage="1" showErrorMessage="1" sqref="G10:G99">
      <formula1>$V$11:$V$12</formula1>
    </dataValidation>
    <dataValidation imeMode="on" allowBlank="1" showInputMessage="1" showErrorMessage="1" sqref="D10:D99"/>
    <dataValidation imeMode="halfKatakana" allowBlank="1" showInputMessage="1" showErrorMessage="1" sqref="F9 E9:E99"/>
    <dataValidation type="list" imeMode="off" allowBlank="1" showInputMessage="1" showErrorMessage="1" sqref="N9:N99">
      <formula1>$V$16:$V$19</formula1>
    </dataValidation>
    <dataValidation type="list" allowBlank="1" showInputMessage="1" showErrorMessage="1" sqref="Q9:Q99 K9:K99">
      <formula1>$V$16:$V$19</formula1>
    </dataValidation>
    <dataValidation type="list" imeMode="off" allowBlank="1" showInputMessage="1" showErrorMessage="1" sqref="B10:B99">
      <formula1>$V$23:$V$24</formula1>
    </dataValidation>
    <dataValidation type="list" allowBlank="1" showInputMessage="1" showErrorMessage="1" sqref="O10:O99">
      <formula1>IF($G10="","",IF($G10="男",IF($B10="J",$W$10:$W$36,$W$37:$W$63),IF($B10="J",$X$10:$X$36,$X$37:$X$63)))</formula1>
    </dataValidation>
    <dataValidation type="list" allowBlank="1" showInputMessage="1" showErrorMessage="1" sqref="I10:I99 L10:L99">
      <formula1>IF($G10="","",IF($G10="男",IF($B10="J",$W$10:$W$36,$W$37:$W$63),IF($B10="J",$X$10:$X$36,$X$37:$X$63)))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4"/>
  <sheetViews>
    <sheetView zoomScaleNormal="100" workbookViewId="0">
      <pane ySplit="16" topLeftCell="A17" activePane="bottomLeft" state="frozen"/>
      <selection activeCell="O80" sqref="O80"/>
      <selection pane="bottomLeft" activeCell="C8" sqref="C8"/>
    </sheetView>
  </sheetViews>
  <sheetFormatPr defaultColWidth="9" defaultRowHeight="13.5"/>
  <cols>
    <col min="1" max="1" width="1.875" style="40" customWidth="1"/>
    <col min="2" max="2" width="4.5" style="40" hidden="1" customWidth="1"/>
    <col min="3" max="3" width="6.5" style="40" bestFit="1" customWidth="1"/>
    <col min="4" max="4" width="12.25" style="40" bestFit="1" customWidth="1"/>
    <col min="5" max="5" width="9.5" style="40" hidden="1" customWidth="1"/>
    <col min="6" max="6" width="8.5" style="40" bestFit="1" customWidth="1"/>
    <col min="7" max="7" width="5" style="41" customWidth="1"/>
    <col min="8" max="8" width="4.5" style="40" hidden="1" customWidth="1"/>
    <col min="9" max="9" width="6.5" style="40" customWidth="1"/>
    <col min="10" max="10" width="12.25" style="40" customWidth="1"/>
    <col min="11" max="11" width="9.5" style="40" hidden="1" customWidth="1"/>
    <col min="12" max="12" width="8.5" style="40" bestFit="1" customWidth="1"/>
    <col min="13" max="13" width="5" style="43" customWidth="1"/>
    <col min="14" max="14" width="4.5" style="40" hidden="1" customWidth="1"/>
    <col min="15" max="15" width="6.5" style="40" bestFit="1" customWidth="1"/>
    <col min="16" max="16" width="12.25" style="40" customWidth="1"/>
    <col min="17" max="17" width="9.5" style="40" hidden="1" customWidth="1"/>
    <col min="18" max="18" width="8.5" style="40" bestFit="1" customWidth="1"/>
    <col min="19" max="19" width="5" style="43" customWidth="1"/>
    <col min="20" max="20" width="4.5" style="40" hidden="1" customWidth="1"/>
    <col min="21" max="21" width="6.5" style="40" bestFit="1" customWidth="1"/>
    <col min="22" max="22" width="12.25" style="40" customWidth="1"/>
    <col min="23" max="23" width="9.5" style="40" hidden="1" customWidth="1"/>
    <col min="24" max="24" width="8.5" style="40" bestFit="1" customWidth="1"/>
    <col min="25" max="26" width="9" style="40"/>
    <col min="27" max="27" width="9" style="40" customWidth="1"/>
    <col min="28" max="16384" width="9" style="40"/>
  </cols>
  <sheetData>
    <row r="1" spans="1:24" ht="18" thickBot="1">
      <c r="A1" s="39" t="s">
        <v>204</v>
      </c>
      <c r="H1" s="42"/>
      <c r="I1" s="91" t="s">
        <v>68</v>
      </c>
      <c r="J1" s="472">
        <f>IF(①学校情報入力!D5="","",①学校情報入力!D5)</f>
        <v>0</v>
      </c>
      <c r="K1" s="473"/>
      <c r="L1" s="474"/>
      <c r="M1" s="38"/>
      <c r="O1" s="91" t="s">
        <v>148</v>
      </c>
      <c r="P1" s="472">
        <f>IF(①学校情報入力!F5="","",①学校情報入力!F5)</f>
        <v>0</v>
      </c>
      <c r="Q1" s="473"/>
      <c r="R1" s="474"/>
      <c r="T1" s="42"/>
      <c r="W1" s="157"/>
    </row>
    <row r="2" spans="1:24">
      <c r="H2" s="42"/>
      <c r="N2" s="42"/>
      <c r="T2" s="42"/>
    </row>
    <row r="3" spans="1:24" s="166" customFormat="1">
      <c r="A3" s="167"/>
      <c r="B3" s="163"/>
      <c r="C3" s="164" t="s">
        <v>203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81"/>
      <c r="Q3" s="181"/>
      <c r="R3" s="181"/>
      <c r="S3" s="181"/>
      <c r="T3" s="181"/>
      <c r="U3" s="181"/>
      <c r="V3" s="181"/>
      <c r="W3" s="181"/>
    </row>
    <row r="4" spans="1:24" s="166" customFormat="1">
      <c r="A4" s="167"/>
      <c r="B4" s="163"/>
      <c r="C4" s="164" t="s">
        <v>205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81"/>
      <c r="Q4" s="181"/>
      <c r="R4" s="181"/>
      <c r="S4" s="181"/>
      <c r="T4" s="181"/>
      <c r="U4" s="181"/>
      <c r="V4" s="181"/>
      <c r="W4" s="181"/>
    </row>
    <row r="5" spans="1:24">
      <c r="H5" s="167"/>
      <c r="N5" s="167"/>
      <c r="T5" s="167"/>
    </row>
    <row r="6" spans="1:24" s="168" customFormat="1">
      <c r="A6" s="178"/>
      <c r="B6" s="476" t="s">
        <v>134</v>
      </c>
      <c r="C6" s="476"/>
      <c r="D6" s="476"/>
      <c r="E6" s="476"/>
      <c r="F6" s="476"/>
      <c r="G6" s="179"/>
      <c r="H6" s="479" t="s">
        <v>640</v>
      </c>
      <c r="I6" s="480"/>
      <c r="J6" s="480"/>
      <c r="K6" s="480"/>
      <c r="L6" s="481"/>
      <c r="M6" s="180"/>
      <c r="N6" s="478" t="s">
        <v>135</v>
      </c>
      <c r="O6" s="478"/>
      <c r="P6" s="478"/>
      <c r="Q6" s="478"/>
      <c r="R6" s="478"/>
      <c r="S6" s="180"/>
      <c r="T6" s="478" t="s">
        <v>641</v>
      </c>
      <c r="U6" s="478"/>
      <c r="V6" s="478"/>
      <c r="W6" s="478"/>
      <c r="X6" s="478"/>
    </row>
    <row r="7" spans="1:24">
      <c r="B7" s="169" t="s">
        <v>93</v>
      </c>
      <c r="C7" s="169" t="s">
        <v>0</v>
      </c>
      <c r="D7" s="169" t="s">
        <v>96</v>
      </c>
      <c r="E7" s="169" t="s">
        <v>194</v>
      </c>
      <c r="F7" s="169" t="s">
        <v>41</v>
      </c>
      <c r="H7" s="170" t="s">
        <v>93</v>
      </c>
      <c r="I7" s="170" t="s">
        <v>0</v>
      </c>
      <c r="J7" s="169" t="s">
        <v>96</v>
      </c>
      <c r="K7" s="169" t="s">
        <v>194</v>
      </c>
      <c r="L7" s="169" t="s">
        <v>41</v>
      </c>
      <c r="N7" s="170" t="s">
        <v>93</v>
      </c>
      <c r="O7" s="170" t="s">
        <v>0</v>
      </c>
      <c r="P7" s="169" t="s">
        <v>96</v>
      </c>
      <c r="Q7" s="169" t="s">
        <v>194</v>
      </c>
      <c r="R7" s="169" t="s">
        <v>41</v>
      </c>
      <c r="T7" s="170" t="s">
        <v>93</v>
      </c>
      <c r="U7" s="170" t="s">
        <v>0</v>
      </c>
      <c r="V7" s="169" t="s">
        <v>96</v>
      </c>
      <c r="W7" s="169" t="s">
        <v>194</v>
      </c>
      <c r="X7" s="169" t="s">
        <v>41</v>
      </c>
    </row>
    <row r="8" spans="1:24">
      <c r="B8" s="171">
        <v>1</v>
      </c>
      <c r="C8" s="171" t="str">
        <f>IF(②選手情報入力!$AM$9&lt;1,"",VLOOKUP(B8,②選手情報入力!$AL$10:$AM$99,2,FALSE))</f>
        <v/>
      </c>
      <c r="D8" s="141" t="str">
        <f>IF(C8="","",VLOOKUP(C8,②選手情報入力!$Z$10:$AA$99,2,FALSE))</f>
        <v/>
      </c>
      <c r="E8" s="141" t="str">
        <f>IF(C8="","",VLOOKUP(C8,②選手情報入力!$Z$10:$AF$99,6,FALSE))</f>
        <v/>
      </c>
      <c r="F8" s="475" t="str">
        <f>IF(②選手情報入力!Q5="","",②選手情報入力!Q5)</f>
        <v/>
      </c>
      <c r="H8" s="171">
        <v>1</v>
      </c>
      <c r="I8" s="171" t="str">
        <f>IF(②選手情報入力!$AO$9&lt;1,"",VLOOKUP(H8,②選手情報入力!$AN$10:$AO$99,2,FALSE))</f>
        <v/>
      </c>
      <c r="J8" s="141" t="str">
        <f>IF(I8="","",VLOOKUP(I8,②選手情報入力!$Z$10:$AA$99,2,FALSE))</f>
        <v/>
      </c>
      <c r="K8" s="141" t="str">
        <f>IF(I8="","",VLOOKUP(I8,②選手情報入力!$Z$10:$AF$99,6,FALSE))</f>
        <v/>
      </c>
      <c r="L8" s="482" t="str">
        <f>IF(②選手情報入力!R5="","",②選手情報入力!R5)</f>
        <v/>
      </c>
      <c r="N8" s="171">
        <v>1</v>
      </c>
      <c r="O8" s="171" t="str">
        <f>IF(②選手情報入力!$AQ$9&lt;1,"",VLOOKUP(N8,②選手情報入力!$AP$10:$AQ$99,2,FALSE))</f>
        <v/>
      </c>
      <c r="P8" s="141" t="str">
        <f>IF(O8="","",VLOOKUP(O8,②選手情報入力!$AF$10:$AG$99,2,FALSE))</f>
        <v/>
      </c>
      <c r="Q8" s="141" t="str">
        <f>IF(O8="","",VLOOKUP(O8,②選手情報入力!$AF$10:$AM$99,6,FALSE))</f>
        <v/>
      </c>
      <c r="R8" s="475" t="str">
        <f>IF(②選手情報入力!Q6="","",②選手情報入力!Q6)</f>
        <v/>
      </c>
      <c r="T8" s="171">
        <v>1</v>
      </c>
      <c r="U8" s="171" t="str">
        <f>IF(②選手情報入力!$AS$9&lt;1,"",VLOOKUP(T8,②選手情報入力!$AR$10:$AS$99,2,FALSE))</f>
        <v/>
      </c>
      <c r="V8" s="141" t="str">
        <f>IF(U8="","",VLOOKUP(U8,②選手情報入力!$AF$10:$AG$99,2,FALSE))</f>
        <v/>
      </c>
      <c r="W8" s="141" t="str">
        <f>IF(U8="","",VLOOKUP(U8,②選手情報入力!$AF$10:$AM$99,6,FALSE))</f>
        <v/>
      </c>
      <c r="X8" s="477" t="str">
        <f>IF(②選手情報入力!R6="","",②選手情報入力!R6)</f>
        <v/>
      </c>
    </row>
    <row r="9" spans="1:24">
      <c r="B9" s="172">
        <v>2</v>
      </c>
      <c r="C9" s="172" t="str">
        <f>IF(②選手情報入力!$AM$9&lt;2,"",VLOOKUP(B9,②選手情報入力!$AL$10:$AM$99,2,FALSE))</f>
        <v/>
      </c>
      <c r="D9" s="142" t="str">
        <f>IF(C9="","",VLOOKUP(C9,②選手情報入力!$Z$10:$AA$99,2,FALSE))</f>
        <v/>
      </c>
      <c r="E9" s="142" t="str">
        <f>IF(C9="","",VLOOKUP(C9,②選手情報入力!$Z$10:$AF$99,6,FALSE))</f>
        <v/>
      </c>
      <c r="F9" s="475"/>
      <c r="H9" s="172">
        <v>2</v>
      </c>
      <c r="I9" s="172" t="str">
        <f>IF(②選手情報入力!$AO$9&lt;2,"",VLOOKUP(H9,②選手情報入力!$AN$10:$AO$99,2,FALSE))</f>
        <v/>
      </c>
      <c r="J9" s="142" t="str">
        <f>IF(I9="","",VLOOKUP(I9,②選手情報入力!$Z$10:$AA$99,2,FALSE))</f>
        <v/>
      </c>
      <c r="K9" s="142" t="str">
        <f>IF(I9="","",VLOOKUP(I9,②選手情報入力!$Z$10:$AF$99,6,FALSE))</f>
        <v/>
      </c>
      <c r="L9" s="483"/>
      <c r="N9" s="172">
        <v>2</v>
      </c>
      <c r="O9" s="172" t="str">
        <f>IF(②選手情報入力!$AQ$9&lt;2,"",VLOOKUP(N9,②選手情報入力!$AP$10:$AQ$99,2,FALSE))</f>
        <v/>
      </c>
      <c r="P9" s="142" t="str">
        <f>IF(O9="","",VLOOKUP(O9,②選手情報入力!$AF$10:$AG$99,2,FALSE))</f>
        <v/>
      </c>
      <c r="Q9" s="142" t="str">
        <f>IF(O9="","",VLOOKUP(O9,②選手情報入力!$AF$10:$AM$99,6,FALSE))</f>
        <v/>
      </c>
      <c r="R9" s="475"/>
      <c r="T9" s="172">
        <v>2</v>
      </c>
      <c r="U9" s="172" t="str">
        <f>IF(②選手情報入力!$AS$9&lt;2,"",VLOOKUP(T9,②選手情報入力!$AR$10:$AS$99,2,FALSE))</f>
        <v/>
      </c>
      <c r="V9" s="142" t="str">
        <f>IF(U9="","",VLOOKUP(U9,②選手情報入力!$AF$10:$AG$99,2,FALSE))</f>
        <v/>
      </c>
      <c r="W9" s="142" t="str">
        <f>IF(U9="","",VLOOKUP(U9,②選手情報入力!$AF$10:$AM$99,6,FALSE))</f>
        <v/>
      </c>
      <c r="X9" s="477"/>
    </row>
    <row r="10" spans="1:24">
      <c r="B10" s="172">
        <v>3</v>
      </c>
      <c r="C10" s="172" t="str">
        <f>IF(②選手情報入力!$AM$9&lt;3,"",VLOOKUP(B10,②選手情報入力!$AL$10:$AM$99,2,FALSE))</f>
        <v/>
      </c>
      <c r="D10" s="142" t="str">
        <f>IF(C10="","",VLOOKUP(C10,②選手情報入力!$Z$10:$AA$99,2,FALSE))</f>
        <v/>
      </c>
      <c r="E10" s="142" t="str">
        <f>IF(C10="","",VLOOKUP(C10,②選手情報入力!$Z$10:$AF$99,6,FALSE))</f>
        <v/>
      </c>
      <c r="F10" s="475"/>
      <c r="H10" s="172">
        <v>3</v>
      </c>
      <c r="I10" s="172" t="str">
        <f>IF(②選手情報入力!$AO$9&lt;3,"",VLOOKUP(H10,②選手情報入力!$AN$10:$AO$99,2,FALSE))</f>
        <v/>
      </c>
      <c r="J10" s="142" t="str">
        <f>IF(I10="","",VLOOKUP(I10,②選手情報入力!$Z$10:$AA$99,2,FALSE))</f>
        <v/>
      </c>
      <c r="K10" s="142" t="str">
        <f>IF(I10="","",VLOOKUP(I10,②選手情報入力!$Z$10:$AF$99,6,FALSE))</f>
        <v/>
      </c>
      <c r="L10" s="483"/>
      <c r="N10" s="172">
        <v>3</v>
      </c>
      <c r="O10" s="172" t="str">
        <f>IF(②選手情報入力!$AQ$9&lt;3,"",VLOOKUP(N10,②選手情報入力!$AP$10:$AQ$99,2,FALSE))</f>
        <v/>
      </c>
      <c r="P10" s="142" t="str">
        <f>IF(O10="","",VLOOKUP(O10,②選手情報入力!$AF$10:$AG$99,2,FALSE))</f>
        <v/>
      </c>
      <c r="Q10" s="142" t="str">
        <f>IF(O10="","",VLOOKUP(O10,②選手情報入力!$AF$10:$AM$99,6,FALSE))</f>
        <v/>
      </c>
      <c r="R10" s="475"/>
      <c r="T10" s="172">
        <v>3</v>
      </c>
      <c r="U10" s="172" t="str">
        <f>IF(②選手情報入力!$AS$9&lt;3,"",VLOOKUP(T10,②選手情報入力!$AR$10:$AS$99,2,FALSE))</f>
        <v/>
      </c>
      <c r="V10" s="142" t="str">
        <f>IF(U10="","",VLOOKUP(U10,②選手情報入力!$AF$10:$AG$99,2,FALSE))</f>
        <v/>
      </c>
      <c r="W10" s="142" t="str">
        <f>IF(U10="","",VLOOKUP(U10,②選手情報入力!$AF$10:$AM$99,6,FALSE))</f>
        <v/>
      </c>
      <c r="X10" s="477"/>
    </row>
    <row r="11" spans="1:24">
      <c r="B11" s="172">
        <v>4</v>
      </c>
      <c r="C11" s="172" t="str">
        <f>IF(②選手情報入力!$AM$9&lt;4,"",VLOOKUP(B11,②選手情報入力!$AL$10:$AM$99,2,FALSE))</f>
        <v/>
      </c>
      <c r="D11" s="142" t="str">
        <f>IF(C11="","",VLOOKUP(C11,②選手情報入力!$Z$10:$AA$99,2,FALSE))</f>
        <v/>
      </c>
      <c r="E11" s="142" t="str">
        <f>IF(C11="","",VLOOKUP(C11,②選手情報入力!$Z$10:$AF$99,6,FALSE))</f>
        <v/>
      </c>
      <c r="F11" s="475"/>
      <c r="H11" s="172">
        <v>4</v>
      </c>
      <c r="I11" s="172" t="str">
        <f>IF(②選手情報入力!$AO$9&lt;4,"",VLOOKUP(H11,②選手情報入力!$AN$10:$AO$99,2,FALSE))</f>
        <v/>
      </c>
      <c r="J11" s="142" t="str">
        <f>IF(I11="","",VLOOKUP(I11,②選手情報入力!$Z$10:$AA$99,2,FALSE))</f>
        <v/>
      </c>
      <c r="K11" s="142" t="str">
        <f>IF(I11="","",VLOOKUP(I11,②選手情報入力!$Z$10:$AF$99,6,FALSE))</f>
        <v/>
      </c>
      <c r="L11" s="483"/>
      <c r="N11" s="172">
        <v>4</v>
      </c>
      <c r="O11" s="172" t="str">
        <f>IF(②選手情報入力!$AQ$9&lt;4,"",VLOOKUP(N11,②選手情報入力!$AP$10:$AQ$99,2,FALSE))</f>
        <v/>
      </c>
      <c r="P11" s="142" t="str">
        <f>IF(O11="","",VLOOKUP(O11,②選手情報入力!$AF$10:$AG$99,2,FALSE))</f>
        <v/>
      </c>
      <c r="Q11" s="142" t="str">
        <f>IF(O11="","",VLOOKUP(O11,②選手情報入力!$AF$10:$AM$99,6,FALSE))</f>
        <v/>
      </c>
      <c r="R11" s="475"/>
      <c r="T11" s="172">
        <v>4</v>
      </c>
      <c r="U11" s="172" t="str">
        <f>IF(②選手情報入力!$AS$9&lt;4,"",VLOOKUP(T11,②選手情報入力!$AR$10:$AS$99,2,FALSE))</f>
        <v/>
      </c>
      <c r="V11" s="142" t="str">
        <f>IF(U11="","",VLOOKUP(U11,②選手情報入力!$AF$10:$AG$99,2,FALSE))</f>
        <v/>
      </c>
      <c r="W11" s="142" t="str">
        <f>IF(U11="","",VLOOKUP(U11,②選手情報入力!$AF$10:$AM$99,6,FALSE))</f>
        <v/>
      </c>
      <c r="X11" s="477"/>
    </row>
    <row r="12" spans="1:24">
      <c r="B12" s="172">
        <v>5</v>
      </c>
      <c r="C12" s="172" t="str">
        <f>IF(②選手情報入力!$AM$9&lt;5,"",VLOOKUP(B12,②選手情報入力!$AL$10:$AM$99,2,FALSE))</f>
        <v/>
      </c>
      <c r="D12" s="142" t="str">
        <f>IF(C12="","",VLOOKUP(C12,②選手情報入力!$Z$10:$AA$99,2,FALSE))</f>
        <v/>
      </c>
      <c r="E12" s="142" t="str">
        <f>IF(C12="","",VLOOKUP(C12,②選手情報入力!$Z$10:$AF$99,6,FALSE))</f>
        <v/>
      </c>
      <c r="F12" s="475"/>
      <c r="H12" s="172">
        <v>5</v>
      </c>
      <c r="I12" s="172" t="str">
        <f>IF(②選手情報入力!$AO$9&lt;5,"",VLOOKUP(H12,②選手情報入力!$AN$10:$AO$99,2,FALSE))</f>
        <v/>
      </c>
      <c r="J12" s="142" t="str">
        <f>IF(I12="","",VLOOKUP(I12,②選手情報入力!$Z$10:$AA$99,2,FALSE))</f>
        <v/>
      </c>
      <c r="K12" s="142" t="str">
        <f>IF(I12="","",VLOOKUP(I12,②選手情報入力!$Z$10:$AF$99,6,FALSE))</f>
        <v/>
      </c>
      <c r="L12" s="483"/>
      <c r="N12" s="172">
        <v>5</v>
      </c>
      <c r="O12" s="172" t="str">
        <f>IF(②選手情報入力!$AQ$9&lt;5,"",VLOOKUP(N12,②選手情報入力!$AP$10:$AQ$99,2,FALSE))</f>
        <v/>
      </c>
      <c r="P12" s="142" t="str">
        <f>IF(O12="","",VLOOKUP(O12,②選手情報入力!$AF$10:$AG$99,2,FALSE))</f>
        <v/>
      </c>
      <c r="Q12" s="142" t="str">
        <f>IF(O12="","",VLOOKUP(O12,②選手情報入力!$AF$10:$AM$99,6,FALSE))</f>
        <v/>
      </c>
      <c r="R12" s="475"/>
      <c r="T12" s="172">
        <v>5</v>
      </c>
      <c r="U12" s="172" t="str">
        <f>IF(②選手情報入力!$AS$9&lt;5,"",VLOOKUP(T12,②選手情報入力!$AR$10:$AS$99,2,FALSE))</f>
        <v/>
      </c>
      <c r="V12" s="142" t="str">
        <f>IF(U12="","",VLOOKUP(U12,②選手情報入力!$AF$10:$AG$99,2,FALSE))</f>
        <v/>
      </c>
      <c r="W12" s="142" t="str">
        <f>IF(U12="","",VLOOKUP(U12,②選手情報入力!$AF$10:$AM$99,6,FALSE))</f>
        <v/>
      </c>
      <c r="X12" s="477"/>
    </row>
    <row r="13" spans="1:24">
      <c r="B13" s="173">
        <v>6</v>
      </c>
      <c r="C13" s="173" t="str">
        <f>IF(②選手情報入力!$AM$9&lt;6,"",VLOOKUP(B13,②選手情報入力!$AL$10:$AM$99,2,FALSE))</f>
        <v/>
      </c>
      <c r="D13" s="143" t="str">
        <f>IF(C13="","",VLOOKUP(C13,②選手情報入力!$Z$10:$AA$99,2,FALSE))</f>
        <v/>
      </c>
      <c r="E13" s="143" t="str">
        <f>IF(C13="","",VLOOKUP(C13,②選手情報入力!$Z$10:$AF$99,6,FALSE))</f>
        <v/>
      </c>
      <c r="F13" s="475"/>
      <c r="H13" s="173">
        <v>6</v>
      </c>
      <c r="I13" s="173" t="str">
        <f>IF(②選手情報入力!$AO$9&lt;6,"",VLOOKUP(H13,②選手情報入力!$AN$10:$AO$99,2,FALSE))</f>
        <v/>
      </c>
      <c r="J13" s="143" t="str">
        <f>IF(I13="","",VLOOKUP(I13,②選手情報入力!$Z$10:$AA$99,2,FALSE))</f>
        <v/>
      </c>
      <c r="K13" s="143" t="str">
        <f>IF(I13="","",VLOOKUP(I13,②選手情報入力!$Z$10:$AF$99,6,FALSE))</f>
        <v/>
      </c>
      <c r="L13" s="484"/>
      <c r="N13" s="173">
        <v>6</v>
      </c>
      <c r="O13" s="173" t="str">
        <f>IF(②選手情報入力!$AQ$9&lt;6,"",VLOOKUP(N13,②選手情報入力!$AP$10:$AQ$99,2,FALSE))</f>
        <v/>
      </c>
      <c r="P13" s="143" t="str">
        <f>IF(O13="","",VLOOKUP(O13,②選手情報入力!$AF$10:$AG$99,2,FALSE))</f>
        <v/>
      </c>
      <c r="Q13" s="143" t="str">
        <f>IF(O13="","",VLOOKUP(O13,②選手情報入力!$AF$10:$AM$99,6,FALSE))</f>
        <v/>
      </c>
      <c r="R13" s="475"/>
      <c r="T13" s="173">
        <v>6</v>
      </c>
      <c r="U13" s="173" t="str">
        <f>IF(②選手情報入力!$AS$9&lt;6,"",VLOOKUP(T13,②選手情報入力!$AR$10:$AS$99,2,FALSE))</f>
        <v/>
      </c>
      <c r="V13" s="143" t="str">
        <f>IF(U13="","",VLOOKUP(U13,②選手情報入力!$AF$10:$AG$99,2,FALSE))</f>
        <v/>
      </c>
      <c r="W13" s="143" t="str">
        <f>IF(U13="","",VLOOKUP(U13,②選手情報入力!$AF$10:$AM$99,6,FALSE))</f>
        <v/>
      </c>
      <c r="X13" s="477"/>
    </row>
    <row r="14" spans="1:24">
      <c r="C14" s="174"/>
      <c r="D14" s="175" t="s">
        <v>63</v>
      </c>
      <c r="E14" s="176"/>
      <c r="F14" s="177">
        <f>IF(②選手情報入力!AM9&gt;=4,1,0)</f>
        <v>0</v>
      </c>
      <c r="H14" s="174"/>
      <c r="I14" s="174"/>
      <c r="J14" s="175" t="s">
        <v>63</v>
      </c>
      <c r="K14" s="176"/>
      <c r="L14" s="177">
        <f>IF(②選手情報入力!AO9&gt;=4,1,0)</f>
        <v>0</v>
      </c>
      <c r="N14" s="174"/>
      <c r="O14" s="174"/>
      <c r="P14" s="175" t="s">
        <v>63</v>
      </c>
      <c r="Q14" s="176"/>
      <c r="R14" s="177">
        <f>IF(②選手情報入力!AQ9&gt;=4,1,0)</f>
        <v>0</v>
      </c>
      <c r="T14" s="174"/>
      <c r="U14" s="174"/>
      <c r="V14" s="175" t="s">
        <v>63</v>
      </c>
      <c r="W14" s="176"/>
      <c r="X14" s="177">
        <f>IF(②選手情報入力!AS9&gt;=4,1,0)</f>
        <v>0</v>
      </c>
    </row>
  </sheetData>
  <sheetProtection sheet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2"/>
  <dataValidations count="1">
    <dataValidation imeMode="off" allowBlank="1" showInputMessage="1" showErrorMessage="1" sqref="C8:F13 O8:R13 I8:L13 U8:X13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L59"/>
  <sheetViews>
    <sheetView zoomScaleNormal="100" workbookViewId="0">
      <pane ySplit="2" topLeftCell="A6" activePane="bottomLeft" state="frozen"/>
      <selection activeCell="O80" sqref="O80"/>
      <selection pane="bottomLeft" activeCell="B10" sqref="B10:F11"/>
    </sheetView>
  </sheetViews>
  <sheetFormatPr defaultColWidth="9" defaultRowHeight="13.5"/>
  <cols>
    <col min="1" max="1" width="3.75" style="187" customWidth="1"/>
    <col min="2" max="2" width="24.75" style="187" customWidth="1"/>
    <col min="3" max="3" width="13.125" style="187" customWidth="1"/>
    <col min="4" max="4" width="7.5" style="187" customWidth="1"/>
    <col min="5" max="5" width="26.25" style="187" customWidth="1"/>
    <col min="6" max="6" width="13.125" style="187" customWidth="1"/>
    <col min="7" max="7" width="3.75" style="187" customWidth="1"/>
    <col min="8" max="8" width="9" style="187"/>
    <col min="9" max="10" width="9" style="187" hidden="1" customWidth="1"/>
    <col min="11" max="12" width="0" style="187" hidden="1" customWidth="1"/>
    <col min="13" max="16384" width="9" style="187"/>
  </cols>
  <sheetData>
    <row r="1" spans="1:12" ht="17.25">
      <c r="A1" s="39" t="s">
        <v>65</v>
      </c>
      <c r="B1" s="182"/>
      <c r="C1" s="183"/>
      <c r="D1" s="183"/>
      <c r="E1" s="184"/>
      <c r="F1" s="185"/>
      <c r="G1" s="186"/>
    </row>
    <row r="2" spans="1:12" ht="24.75" customHeight="1">
      <c r="A2" s="488" t="s">
        <v>66</v>
      </c>
      <c r="B2" s="488"/>
      <c r="C2" s="488"/>
      <c r="D2" s="488"/>
      <c r="E2" s="488"/>
      <c r="F2" s="488"/>
      <c r="G2" s="488"/>
    </row>
    <row r="3" spans="1:12" ht="14.25" customHeight="1" thickBot="1"/>
    <row r="4" spans="1:12" ht="30" customHeight="1" thickTop="1" thickBot="1">
      <c r="B4" s="188" t="s">
        <v>172</v>
      </c>
      <c r="F4" s="189">
        <f>IF(①学校情報入力!D3="","",①学校情報入力!D3)</f>
        <v>99</v>
      </c>
      <c r="G4" s="190"/>
    </row>
    <row r="5" spans="1:12" ht="14.25" customHeight="1" thickTop="1"/>
    <row r="6" spans="1:12" ht="24">
      <c r="A6" s="489" t="str">
        <f>注意事項!C3&amp;注意事項!F3</f>
        <v>新人戦大会名南北支部</v>
      </c>
      <c r="B6" s="489"/>
      <c r="C6" s="489"/>
      <c r="D6" s="489"/>
      <c r="E6" s="489"/>
      <c r="F6" s="489"/>
      <c r="G6" s="489"/>
    </row>
    <row r="7" spans="1:12" ht="24">
      <c r="A7" s="490" t="s">
        <v>498</v>
      </c>
      <c r="B7" s="490"/>
      <c r="C7" s="490"/>
      <c r="D7" s="490"/>
      <c r="E7" s="490"/>
      <c r="F7" s="490"/>
      <c r="G7" s="490"/>
    </row>
    <row r="8" spans="1:12" ht="19.5" customHeight="1" thickBot="1">
      <c r="A8" s="191"/>
      <c r="B8" s="249"/>
      <c r="C8" s="249"/>
      <c r="D8" s="249"/>
      <c r="E8" s="249"/>
      <c r="F8" s="192" t="s">
        <v>642</v>
      </c>
      <c r="G8" s="183"/>
    </row>
    <row r="9" spans="1:12" ht="22.5" customHeight="1" thickBot="1">
      <c r="A9" s="183"/>
      <c r="B9" s="193"/>
      <c r="C9" s="582" t="s">
        <v>112</v>
      </c>
      <c r="D9" s="583">
        <f>IF(①学校情報入力!D4="","",①学校情報入力!D4)</f>
        <v>0</v>
      </c>
      <c r="E9" s="583"/>
      <c r="F9" s="584"/>
      <c r="G9" s="194"/>
    </row>
    <row r="10" spans="1:12" ht="15" customHeight="1">
      <c r="A10" s="183"/>
      <c r="B10" s="492" t="str">
        <f>IF(MAX(C14:C32,F14:F32)&gt;3,"1種目の参加人数は3人までです。確認してください！","")</f>
        <v/>
      </c>
      <c r="C10" s="492"/>
      <c r="D10" s="492"/>
      <c r="E10" s="492"/>
      <c r="F10" s="492"/>
      <c r="G10" s="183"/>
    </row>
    <row r="11" spans="1:12" ht="15" customHeight="1">
      <c r="A11" s="183"/>
      <c r="B11" s="492"/>
      <c r="C11" s="492"/>
      <c r="D11" s="492"/>
      <c r="E11" s="492"/>
      <c r="F11" s="492"/>
      <c r="G11" s="183"/>
    </row>
    <row r="12" spans="1:12" ht="16.5" customHeight="1" thickBot="1">
      <c r="A12" s="183"/>
      <c r="B12" s="491" t="s">
        <v>499</v>
      </c>
      <c r="C12" s="491"/>
      <c r="D12" s="195"/>
      <c r="E12" s="485" t="s">
        <v>500</v>
      </c>
      <c r="F12" s="485"/>
      <c r="G12" s="183"/>
      <c r="I12" s="183" t="s">
        <v>643</v>
      </c>
      <c r="K12" s="183" t="s">
        <v>644</v>
      </c>
    </row>
    <row r="13" spans="1:12" ht="16.5" customHeight="1" thickBot="1">
      <c r="A13" s="183"/>
      <c r="B13" s="344" t="s">
        <v>501</v>
      </c>
      <c r="C13" s="345" t="s">
        <v>502</v>
      </c>
      <c r="D13" s="196"/>
      <c r="E13" s="347" t="s">
        <v>503</v>
      </c>
      <c r="F13" s="348" t="s">
        <v>502</v>
      </c>
      <c r="G13" s="183"/>
      <c r="I13" s="187" t="s">
        <v>645</v>
      </c>
      <c r="J13" s="187" t="s">
        <v>646</v>
      </c>
      <c r="K13" s="255" t="s">
        <v>645</v>
      </c>
      <c r="L13" s="255" t="s">
        <v>646</v>
      </c>
    </row>
    <row r="14" spans="1:12" ht="21" customHeight="1">
      <c r="A14" s="197"/>
      <c r="B14" s="351" t="str">
        <f>IF($F$4&gt;50,種目情報!A31,種目情報!A4)</f>
        <v>南男100m</v>
      </c>
      <c r="C14" s="200" t="str">
        <f>IF(COUNTIF(②選手情報入力!$I$10:$P$99,B14)=0,"",COUNTIF(②選手情報入力!$I$10:$P$99,B14))</f>
        <v/>
      </c>
      <c r="D14" s="199"/>
      <c r="E14" s="351" t="str">
        <f>IF($F$4&gt;50,種目情報!E31,種目情報!E4)</f>
        <v>南女100m</v>
      </c>
      <c r="F14" s="200" t="str">
        <f>IF(COUNTIF(②選手情報入力!$I$10:$P$99,E14)=0,"",COUNTIF(②選手情報入力!$I$10:$P$99,E14))</f>
        <v/>
      </c>
      <c r="G14" s="197"/>
      <c r="I14" s="187" t="s">
        <v>567</v>
      </c>
      <c r="J14" s="187" t="s">
        <v>527</v>
      </c>
      <c r="K14" s="257" t="s">
        <v>568</v>
      </c>
      <c r="L14" s="187" t="s">
        <v>608</v>
      </c>
    </row>
    <row r="15" spans="1:12" ht="21" customHeight="1">
      <c r="A15" s="197"/>
      <c r="B15" s="256" t="str">
        <f>IF($F$4&gt;50,種目情報!A32,種目情報!A5)</f>
        <v>南男200m</v>
      </c>
      <c r="C15" s="198" t="str">
        <f>IF(COUNTIF(②選手情報入力!$I$10:$P$99,B15)=0,"",COUNTIF(②選手情報入力!$I$10:$P$99,B15))</f>
        <v/>
      </c>
      <c r="D15" s="199"/>
      <c r="E15" s="256" t="str">
        <f>IF($F$4&gt;50,種目情報!E32,種目情報!E5)</f>
        <v>南女200m</v>
      </c>
      <c r="F15" s="198" t="str">
        <f>IF(COUNTIF(②選手情報入力!$I$10:$P$99,E15)=0,"",COUNTIF(②選手情報入力!$I$10:$P$99,E15))</f>
        <v/>
      </c>
      <c r="G15" s="197"/>
      <c r="I15" s="187" t="s">
        <v>570</v>
      </c>
      <c r="J15" s="187" t="s">
        <v>530</v>
      </c>
      <c r="K15" s="257" t="s">
        <v>571</v>
      </c>
      <c r="L15" s="187" t="s">
        <v>609</v>
      </c>
    </row>
    <row r="16" spans="1:12" ht="21" customHeight="1">
      <c r="A16" s="197"/>
      <c r="B16" s="256" t="str">
        <f>IF($F$4&gt;50,種目情報!A33,種目情報!A6)</f>
        <v>南男400m</v>
      </c>
      <c r="C16" s="198" t="str">
        <f>IF(COUNTIF(②選手情報入力!$I$10:$P$99,B16)=0,"",COUNTIF(②選手情報入力!$I$10:$P$99,B16))</f>
        <v/>
      </c>
      <c r="D16" s="199"/>
      <c r="E16" s="256" t="str">
        <f>IF($F$4&gt;50,種目情報!E33,種目情報!E6)</f>
        <v>南女400m</v>
      </c>
      <c r="F16" s="198" t="str">
        <f>IF(COUNTIF(②選手情報入力!$I$10:$P$99,E16)=0,"",COUNTIF(②選手情報入力!$I$10:$P$99,E16))</f>
        <v/>
      </c>
      <c r="G16" s="197"/>
      <c r="I16" s="187" t="s">
        <v>573</v>
      </c>
      <c r="J16" s="187" t="s">
        <v>533</v>
      </c>
      <c r="K16" s="257" t="s">
        <v>574</v>
      </c>
      <c r="L16" s="187" t="s">
        <v>610</v>
      </c>
    </row>
    <row r="17" spans="1:12" ht="21" customHeight="1">
      <c r="A17" s="197"/>
      <c r="B17" s="256" t="str">
        <f>IF($F$4&gt;50,種目情報!A34,種目情報!A7)</f>
        <v>南男800m</v>
      </c>
      <c r="C17" s="198" t="str">
        <f>IF(COUNTIF(②選手情報入力!$I$10:$P$99,B17)=0,"",COUNTIF(②選手情報入力!$I$10:$P$99,B17))</f>
        <v/>
      </c>
      <c r="D17" s="199"/>
      <c r="E17" s="256" t="str">
        <f>IF($F$4&gt;50,種目情報!E34,種目情報!E7)</f>
        <v>南女800m</v>
      </c>
      <c r="F17" s="198" t="str">
        <f>IF(COUNTIF(②選手情報入力!$I$10:$P$99,E17)=0,"",COUNTIF(②選手情報入力!$I$10:$P$99,E17))</f>
        <v/>
      </c>
      <c r="G17" s="197"/>
      <c r="I17" s="187" t="s">
        <v>576</v>
      </c>
      <c r="J17" s="187" t="s">
        <v>536</v>
      </c>
      <c r="K17" s="257" t="s">
        <v>577</v>
      </c>
      <c r="L17" s="187" t="s">
        <v>611</v>
      </c>
    </row>
    <row r="18" spans="1:12" ht="21" customHeight="1" thickBot="1">
      <c r="A18" s="197"/>
      <c r="B18" s="352" t="str">
        <f>IF($F$4&gt;50,種目情報!A35,種目情報!A8)</f>
        <v>南男1500m</v>
      </c>
      <c r="C18" s="201" t="str">
        <f>IF(COUNTIF(②選手情報入力!$I$10:$P$99,B18)=0,"",COUNTIF(②選手情報入力!$I$10:$P$99,B18))</f>
        <v/>
      </c>
      <c r="D18" s="199"/>
      <c r="E18" s="352" t="str">
        <f>IF($F$4&gt;50,種目情報!E35,種目情報!E8)</f>
        <v>南女1500m</v>
      </c>
      <c r="F18" s="201" t="str">
        <f>IF(COUNTIF(②選手情報入力!$I$10:$P$99,E18)=0,"",COUNTIF(②選手情報入力!$I$10:$P$99,E18))</f>
        <v/>
      </c>
      <c r="G18" s="197"/>
      <c r="I18" s="187" t="s">
        <v>579</v>
      </c>
      <c r="J18" s="187" t="s">
        <v>539</v>
      </c>
      <c r="K18" s="257" t="s">
        <v>580</v>
      </c>
      <c r="L18" s="187" t="s">
        <v>612</v>
      </c>
    </row>
    <row r="19" spans="1:12" ht="21" customHeight="1">
      <c r="A19" s="197"/>
      <c r="B19" s="349" t="str">
        <f>IF($F$4&gt;50,種目情報!A36,種目情報!A9)</f>
        <v>南男5000m</v>
      </c>
      <c r="C19" s="350" t="str">
        <f>IF(COUNTIF(②選手情報入力!$I$10:$P$99,B19)=0,"",COUNTIF(②選手情報入力!$I$10:$P$99,B19))</f>
        <v/>
      </c>
      <c r="D19" s="199"/>
      <c r="E19" s="349" t="str">
        <f>IF($F$4&gt;50,種目情報!E36,種目情報!E9)</f>
        <v>南女3000m</v>
      </c>
      <c r="F19" s="350" t="str">
        <f>IF(COUNTIF(②選手情報入力!$I$10:$P$99,E19)=0,"",COUNTIF(②選手情報入力!$I$10:$P$99,E19))</f>
        <v/>
      </c>
      <c r="G19" s="197"/>
      <c r="I19" s="187" t="s">
        <v>581</v>
      </c>
      <c r="J19" s="187" t="s">
        <v>541</v>
      </c>
      <c r="K19" s="257" t="s">
        <v>582</v>
      </c>
      <c r="L19" s="187" t="s">
        <v>613</v>
      </c>
    </row>
    <row r="20" spans="1:12" ht="21" customHeight="1">
      <c r="A20" s="197"/>
      <c r="B20" s="256" t="str">
        <f>IF($F$4&gt;50,種目情報!A37,種目情報!A10)</f>
        <v>南男110mH</v>
      </c>
      <c r="C20" s="198" t="str">
        <f>IF(COUNTIF(②選手情報入力!$I$10:$P$99,B20)=0,"",COUNTIF(②選手情報入力!$I$10:$P$99,B20))</f>
        <v/>
      </c>
      <c r="D20" s="199"/>
      <c r="E20" s="256" t="str">
        <f>IF($F$4&gt;50,種目情報!E37,種目情報!E10)</f>
        <v>南女100mH</v>
      </c>
      <c r="F20" s="198" t="str">
        <f>IF(COUNTIF(②選手情報入力!$I$10:$P$99,E20)=0,"",COUNTIF(②選手情報入力!$I$10:$P$99,E20))</f>
        <v/>
      </c>
      <c r="G20" s="197"/>
      <c r="I20" s="187" t="s">
        <v>583</v>
      </c>
      <c r="J20" s="187" t="s">
        <v>543</v>
      </c>
      <c r="K20" s="257" t="s">
        <v>584</v>
      </c>
      <c r="L20" s="187" t="s">
        <v>614</v>
      </c>
    </row>
    <row r="21" spans="1:12" ht="21" customHeight="1">
      <c r="A21" s="197"/>
      <c r="B21" s="256" t="str">
        <f>IF($F$4&gt;50,種目情報!A38,種目情報!A11)</f>
        <v>南男400mH</v>
      </c>
      <c r="C21" s="198" t="str">
        <f>IF(COUNTIF(②選手情報入力!$I$10:$P$99,B21)=0,"",COUNTIF(②選手情報入力!$I$10:$P$99,B21))</f>
        <v/>
      </c>
      <c r="D21" s="199"/>
      <c r="E21" s="256" t="str">
        <f>IF($F$4&gt;50,種目情報!E38,種目情報!E11)</f>
        <v>南女400mH</v>
      </c>
      <c r="F21" s="198" t="str">
        <f>IF(COUNTIF(②選手情報入力!$I$10:$P$99,E21)=0,"",COUNTIF(②選手情報入力!$I$10:$P$99,E21))</f>
        <v/>
      </c>
      <c r="G21" s="197"/>
      <c r="I21" s="187" t="s">
        <v>585</v>
      </c>
      <c r="J21" s="187" t="s">
        <v>545</v>
      </c>
      <c r="K21" s="257" t="s">
        <v>586</v>
      </c>
      <c r="L21" s="187" t="s">
        <v>615</v>
      </c>
    </row>
    <row r="22" spans="1:12" ht="21" customHeight="1">
      <c r="A22" s="197"/>
      <c r="B22" s="256" t="str">
        <f>IF($F$4&gt;50,種目情報!A39,種目情報!A12)</f>
        <v>南男3000mSC</v>
      </c>
      <c r="C22" s="198" t="str">
        <f>IF(COUNTIF(②選手情報入力!$I$10:$P$99,B22)=0,"",COUNTIF(②選手情報入力!$I$10:$P$99,B22))</f>
        <v/>
      </c>
      <c r="D22" s="199"/>
      <c r="E22" s="256" t="str">
        <f>IF($F$4&gt;50,種目情報!E39,種目情報!E12)</f>
        <v>南女5000mW</v>
      </c>
      <c r="F22" s="198" t="str">
        <f>IF(COUNTIF(②選手情報入力!$I$10:$P$99,E22)=0,"",COUNTIF(②選手情報入力!$I$10:$P$99,E22))</f>
        <v/>
      </c>
      <c r="G22" s="197"/>
      <c r="I22" s="187" t="s">
        <v>587</v>
      </c>
      <c r="J22" s="187" t="s">
        <v>547</v>
      </c>
      <c r="K22" s="257" t="s">
        <v>588</v>
      </c>
      <c r="L22" s="187" t="s">
        <v>616</v>
      </c>
    </row>
    <row r="23" spans="1:12" ht="21" customHeight="1" thickBot="1">
      <c r="A23" s="197"/>
      <c r="B23" s="258" t="str">
        <f>IF($F$4&gt;50,種目情報!A40,種目情報!A13)</f>
        <v>南男5000mW</v>
      </c>
      <c r="C23" s="346" t="str">
        <f>IF(COUNTIF(②選手情報入力!$I$10:$P$99,B23)=0,"",COUNTIF(②選手情報入力!$I$10:$P$99,B23))</f>
        <v/>
      </c>
      <c r="D23" s="199"/>
      <c r="E23" s="258" t="str">
        <f>IF($F$4&gt;50,種目情報!E40,種目情報!E13)</f>
        <v>南女走高跳</v>
      </c>
      <c r="F23" s="346" t="str">
        <f>IF(COUNTIF(②選手情報入力!$I$10:$P$99,E23)=0,"",COUNTIF(②選手情報入力!$I$10:$P$99,E23))</f>
        <v/>
      </c>
      <c r="G23" s="197"/>
      <c r="I23" s="187" t="s">
        <v>589</v>
      </c>
      <c r="J23" s="187" t="s">
        <v>549</v>
      </c>
      <c r="K23" s="257" t="s">
        <v>590</v>
      </c>
      <c r="L23" s="187" t="s">
        <v>550</v>
      </c>
    </row>
    <row r="24" spans="1:12" ht="21" customHeight="1">
      <c r="A24" s="197"/>
      <c r="B24" s="351" t="str">
        <f>IF($F$4&gt;50,種目情報!A41,種目情報!A14)</f>
        <v>南男走高跳</v>
      </c>
      <c r="C24" s="200" t="str">
        <f>IF(COUNTIF(②選手情報入力!$I$10:$P$99,B24)=0,"",COUNTIF(②選手情報入力!$I$10:$P$99,B24))</f>
        <v/>
      </c>
      <c r="D24" s="199"/>
      <c r="E24" s="351" t="str">
        <f>IF($F$4&gt;50,種目情報!E41,種目情報!E14)</f>
        <v>南女棒高跳</v>
      </c>
      <c r="F24" s="200" t="str">
        <f>IF(COUNTIF(②選手情報入力!$I$10:$P$99,E24)=0,"",COUNTIF(②選手情報入力!$I$10:$P$99,E24))</f>
        <v/>
      </c>
      <c r="G24" s="197"/>
      <c r="I24" s="187" t="s">
        <v>591</v>
      </c>
      <c r="J24" s="187" t="s">
        <v>551</v>
      </c>
      <c r="K24" s="257" t="s">
        <v>592</v>
      </c>
      <c r="L24" s="187" t="s">
        <v>552</v>
      </c>
    </row>
    <row r="25" spans="1:12" ht="21" customHeight="1">
      <c r="A25" s="197"/>
      <c r="B25" s="256" t="str">
        <f>IF($F$4&gt;50,種目情報!A42,種目情報!A15)</f>
        <v>南男棒高跳</v>
      </c>
      <c r="C25" s="198" t="str">
        <f>IF(COUNTIF(②選手情報入力!$I$10:$P$99,B25)=0,"",COUNTIF(②選手情報入力!$I$10:$P$99,B25))</f>
        <v/>
      </c>
      <c r="D25" s="199"/>
      <c r="E25" s="256" t="str">
        <f>IF($F$4&gt;50,種目情報!E42,種目情報!E15)</f>
        <v>南女走幅跳</v>
      </c>
      <c r="F25" s="198" t="str">
        <f>IF(COUNTIF(②選手情報入力!$I$10:$P$99,E25)=0,"",COUNTIF(②選手情報入力!$I$10:$P$99,E25))</f>
        <v/>
      </c>
      <c r="G25" s="197"/>
      <c r="I25" s="187" t="s">
        <v>593</v>
      </c>
      <c r="J25" s="187" t="s">
        <v>553</v>
      </c>
      <c r="K25" s="257" t="s">
        <v>594</v>
      </c>
      <c r="L25" s="187" t="s">
        <v>554</v>
      </c>
    </row>
    <row r="26" spans="1:12" ht="21" customHeight="1">
      <c r="A26" s="197"/>
      <c r="B26" s="256" t="str">
        <f>IF($F$4&gt;50,種目情報!A43,種目情報!A16)</f>
        <v>南男走幅跳</v>
      </c>
      <c r="C26" s="198" t="str">
        <f>IF(COUNTIF(②選手情報入力!$I$10:$P$99,B26)=0,"",COUNTIF(②選手情報入力!$I$10:$P$99,B26))</f>
        <v/>
      </c>
      <c r="D26" s="199"/>
      <c r="E26" s="256" t="str">
        <f>IF($F$4&gt;50,種目情報!E43,種目情報!E16)</f>
        <v>南女三段跳</v>
      </c>
      <c r="F26" s="198" t="str">
        <f>IF(COUNTIF(②選手情報入力!$I$10:$P$99,E26)=0,"",COUNTIF(②選手情報入力!$I$10:$P$99,E26))</f>
        <v/>
      </c>
      <c r="G26" s="197"/>
      <c r="I26" s="187" t="s">
        <v>595</v>
      </c>
      <c r="J26" s="187" t="s">
        <v>555</v>
      </c>
      <c r="K26" s="257" t="s">
        <v>596</v>
      </c>
      <c r="L26" s="187" t="s">
        <v>556</v>
      </c>
    </row>
    <row r="27" spans="1:12" ht="21" customHeight="1">
      <c r="A27" s="197"/>
      <c r="B27" s="256" t="str">
        <f>IF($F$4&gt;50,種目情報!A44,種目情報!A17)</f>
        <v>南男三段跳</v>
      </c>
      <c r="C27" s="198" t="str">
        <f>IF(COUNTIF(②選手情報入力!$I$10:$P$99,B27)=0,"",COUNTIF(②選手情報入力!$I$10:$P$99,B27))</f>
        <v/>
      </c>
      <c r="D27" s="199"/>
      <c r="E27" s="256" t="str">
        <f>IF($F$4&gt;50,種目情報!E44,種目情報!E17)</f>
        <v>南女砲丸投</v>
      </c>
      <c r="F27" s="198" t="str">
        <f>IF(COUNTIF(②選手情報入力!$I$10:$P$99,E27)=0,"",COUNTIF(②選手情報入力!$I$10:$P$99,E27))</f>
        <v/>
      </c>
      <c r="G27" s="197"/>
      <c r="I27" s="187" t="s">
        <v>597</v>
      </c>
      <c r="J27" s="187" t="s">
        <v>557</v>
      </c>
      <c r="K27" s="257" t="s">
        <v>598</v>
      </c>
      <c r="L27" s="187" t="s">
        <v>558</v>
      </c>
    </row>
    <row r="28" spans="1:12" ht="21" customHeight="1" thickBot="1">
      <c r="A28" s="197"/>
      <c r="B28" s="352" t="str">
        <f>IF($F$4&gt;50,種目情報!A45,種目情報!A18)</f>
        <v>南男砲丸投</v>
      </c>
      <c r="C28" s="201" t="str">
        <f>IF(COUNTIF(②選手情報入力!$I$10:$P$99,B28)=0,"",COUNTIF(②選手情報入力!$I$10:$P$99,B28))</f>
        <v/>
      </c>
      <c r="D28" s="199"/>
      <c r="E28" s="352" t="str">
        <f>IF($F$4&gt;50,種目情報!E45,種目情報!E18)</f>
        <v>南女円盤投</v>
      </c>
      <c r="F28" s="201" t="str">
        <f>IF(COUNTIF(②選手情報入力!$I$10:$P$99,E28)=0,"",COUNTIF(②選手情報入力!$I$10:$P$99,E28))</f>
        <v/>
      </c>
      <c r="G28" s="197"/>
      <c r="I28" s="187" t="s">
        <v>599</v>
      </c>
      <c r="J28" s="187" t="s">
        <v>559</v>
      </c>
      <c r="K28" s="257" t="s">
        <v>600</v>
      </c>
      <c r="L28" s="187" t="s">
        <v>560</v>
      </c>
    </row>
    <row r="29" spans="1:12" ht="21" customHeight="1">
      <c r="A29" s="197"/>
      <c r="B29" s="349" t="str">
        <f>IF($F$4&gt;50,種目情報!A46,種目情報!A19)</f>
        <v>南男円盤投</v>
      </c>
      <c r="C29" s="350" t="str">
        <f>IF(COUNTIF(②選手情報入力!$I$10:$P$99,B29)=0,"",COUNTIF(②選手情報入力!$I$10:$P$99,B29))</f>
        <v/>
      </c>
      <c r="D29" s="199"/>
      <c r="E29" s="349" t="str">
        <f>IF($F$4&gt;50,種目情報!E46,種目情報!E19)</f>
        <v>南女ﾊﾝﾏｰ投</v>
      </c>
      <c r="F29" s="350" t="str">
        <f>IF(COUNTIF(②選手情報入力!$I$10:$P$99,E29)=0,"",COUNTIF(②選手情報入力!$I$10:$P$99,E29))</f>
        <v/>
      </c>
      <c r="G29" s="197"/>
      <c r="I29" s="187" t="s">
        <v>601</v>
      </c>
      <c r="J29" s="187" t="s">
        <v>561</v>
      </c>
      <c r="K29" s="257" t="s">
        <v>602</v>
      </c>
      <c r="L29" s="187" t="s">
        <v>562</v>
      </c>
    </row>
    <row r="30" spans="1:12" ht="21" customHeight="1">
      <c r="A30" s="197"/>
      <c r="B30" s="256" t="str">
        <f>IF($F$4&gt;50,種目情報!A47,種目情報!A20)</f>
        <v>南男ﾊﾝﾏｰ投</v>
      </c>
      <c r="C30" s="198" t="str">
        <f>IF(COUNTIF(②選手情報入力!$I$10:$P$99,B30)=0,"",COUNTIF(②選手情報入力!$I$10:$P$99,B30))</f>
        <v/>
      </c>
      <c r="D30" s="199"/>
      <c r="E30" s="256" t="str">
        <f>IF($F$4&gt;50,種目情報!E47,種目情報!E20)</f>
        <v>南女やり投</v>
      </c>
      <c r="F30" s="198" t="str">
        <f>IF(COUNTIF(②選手情報入力!$I$10:$P$99,E30)=0,"",COUNTIF(②選手情報入力!$I$10:$P$99,E30))</f>
        <v/>
      </c>
      <c r="G30" s="197"/>
      <c r="I30" s="187" t="s">
        <v>603</v>
      </c>
      <c r="J30" s="187" t="s">
        <v>563</v>
      </c>
      <c r="K30" s="257" t="s">
        <v>604</v>
      </c>
      <c r="L30" s="187" t="s">
        <v>564</v>
      </c>
    </row>
    <row r="31" spans="1:12" ht="21" customHeight="1">
      <c r="A31" s="197"/>
      <c r="B31" s="256" t="str">
        <f>IF($F$4&gt;50,種目情報!A48,種目情報!A21)</f>
        <v>南男やり投</v>
      </c>
      <c r="C31" s="198" t="str">
        <f>IF(COUNTIF(②選手情報入力!$I$10:$P$99,B31)=0,"",COUNTIF(②選手情報入力!$I$10:$P$99,B31))</f>
        <v/>
      </c>
      <c r="D31" s="199"/>
      <c r="E31" s="279">
        <f>IF($F$4&gt;50,種目情報!E48,種目情報!E21)</f>
        <v>0</v>
      </c>
      <c r="F31" s="198" t="str">
        <f>IF(COUNTIF(②選手情報入力!$I$10:$P$99,E31)=0,"",COUNTIF(②選手情報入力!$I$10:$P$99,E31))</f>
        <v/>
      </c>
      <c r="G31" s="197"/>
      <c r="I31" s="187" t="s">
        <v>605</v>
      </c>
      <c r="J31" s="187" t="s">
        <v>565</v>
      </c>
      <c r="K31" s="257" t="s">
        <v>606</v>
      </c>
      <c r="L31" s="187" t="s">
        <v>650</v>
      </c>
    </row>
    <row r="32" spans="1:12" ht="21" customHeight="1" thickBot="1">
      <c r="A32" s="197"/>
      <c r="B32" s="280">
        <f>IF($F$4&gt;50,種目情報!A49,種目情報!A22)</f>
        <v>0</v>
      </c>
      <c r="C32" s="198" t="str">
        <f>IF(COUNTIF(②選手情報入力!$I$10:$P$99,B32)=0,"",COUNTIF(②選手情報入力!$I$10:$P$99,B32))</f>
        <v/>
      </c>
      <c r="D32" s="199"/>
      <c r="E32" s="258"/>
      <c r="F32" s="198" t="str">
        <f>IF(COUNTIF(②選手情報入力!$I$10:$P$99,E32)=0,"",COUNTIF(②選手情報入力!$I$10:$P$99,E32))</f>
        <v/>
      </c>
      <c r="G32" s="197"/>
      <c r="I32" s="187" t="s">
        <v>607</v>
      </c>
      <c r="J32" s="187" t="s">
        <v>566</v>
      </c>
      <c r="K32" s="257"/>
    </row>
    <row r="33" spans="1:11" ht="21" customHeight="1">
      <c r="A33" s="197"/>
      <c r="B33" s="259" t="s">
        <v>647</v>
      </c>
      <c r="C33" s="200" t="str">
        <f>IF(③リレー情報確認!F14=0,"",③リレー情報確認!F14)</f>
        <v/>
      </c>
      <c r="D33" s="199"/>
      <c r="E33" s="259" t="s">
        <v>647</v>
      </c>
      <c r="F33" s="200" t="str">
        <f>IF(③リレー情報確認!R14=0,"",③リレー情報確認!R14)</f>
        <v/>
      </c>
      <c r="G33" s="197"/>
      <c r="K33" s="257"/>
    </row>
    <row r="34" spans="1:11" ht="21" customHeight="1" thickBot="1">
      <c r="A34" s="197"/>
      <c r="B34" s="260" t="s">
        <v>648</v>
      </c>
      <c r="C34" s="201" t="str">
        <f>IF(③リレー情報確認!L14=0,"",③リレー情報確認!L14)</f>
        <v/>
      </c>
      <c r="D34" s="199"/>
      <c r="E34" s="260" t="s">
        <v>648</v>
      </c>
      <c r="F34" s="201" t="str">
        <f>IF(③リレー情報確認!X14=0,"",③リレー情報確認!X14)</f>
        <v/>
      </c>
      <c r="G34" s="197"/>
      <c r="K34" s="257"/>
    </row>
    <row r="35" spans="1:11" ht="21" customHeight="1">
      <c r="A35" s="197"/>
      <c r="B35" s="250"/>
      <c r="C35" s="202"/>
      <c r="D35" s="199"/>
      <c r="G35" s="197"/>
      <c r="K35" s="257"/>
    </row>
    <row r="36" spans="1:11" ht="21" customHeight="1" thickBot="1">
      <c r="A36" s="197"/>
      <c r="B36" s="485" t="s">
        <v>504</v>
      </c>
      <c r="C36" s="485"/>
      <c r="D36" s="199"/>
      <c r="E36" s="485" t="s">
        <v>505</v>
      </c>
      <c r="F36" s="485"/>
      <c r="G36" s="197"/>
      <c r="K36" s="257"/>
    </row>
    <row r="37" spans="1:11" ht="21" customHeight="1" thickBot="1">
      <c r="A37" s="197"/>
      <c r="B37" s="203" t="s">
        <v>506</v>
      </c>
      <c r="C37" s="204">
        <f>②選手情報入力!G100</f>
        <v>0</v>
      </c>
      <c r="D37" s="199"/>
      <c r="E37" s="205" t="s">
        <v>507</v>
      </c>
      <c r="F37" s="206">
        <f>C39*700</f>
        <v>0</v>
      </c>
      <c r="G37" s="197"/>
      <c r="K37" s="257"/>
    </row>
    <row r="38" spans="1:11" ht="21" customHeight="1" thickBot="1">
      <c r="A38" s="197"/>
      <c r="B38" s="207" t="s">
        <v>508</v>
      </c>
      <c r="C38" s="208">
        <f>②選手情報入力!G101</f>
        <v>0</v>
      </c>
      <c r="D38" s="199"/>
      <c r="G38" s="197"/>
      <c r="K38" s="257"/>
    </row>
    <row r="39" spans="1:11" ht="21" customHeight="1" thickTop="1" thickBot="1">
      <c r="A39" s="197"/>
      <c r="B39" s="209" t="s">
        <v>509</v>
      </c>
      <c r="C39" s="210">
        <f>②選手情報入力!G102</f>
        <v>0</v>
      </c>
      <c r="D39" s="199"/>
      <c r="G39" s="197"/>
      <c r="K39" s="257"/>
    </row>
    <row r="40" spans="1:11" ht="21" customHeight="1">
      <c r="A40" s="197"/>
      <c r="D40" s="199"/>
      <c r="E40" s="211"/>
      <c r="F40" s="212"/>
      <c r="G40" s="197"/>
      <c r="K40" s="257"/>
    </row>
    <row r="41" spans="1:11" ht="21" customHeight="1">
      <c r="A41" s="197"/>
      <c r="D41" s="199"/>
      <c r="E41" s="486">
        <f ca="1">TODAY()</f>
        <v>42941</v>
      </c>
      <c r="F41" s="486"/>
      <c r="G41" s="197"/>
      <c r="K41" s="257"/>
    </row>
    <row r="42" spans="1:11" ht="21" customHeight="1">
      <c r="A42" s="183"/>
      <c r="D42" s="213"/>
      <c r="G42" s="183"/>
      <c r="K42" s="257"/>
    </row>
    <row r="43" spans="1:11" ht="21" customHeight="1">
      <c r="A43" s="487" t="s">
        <v>649</v>
      </c>
      <c r="B43" s="487"/>
      <c r="C43" s="487"/>
      <c r="D43" s="487"/>
      <c r="E43" s="487"/>
      <c r="F43" s="487"/>
      <c r="G43" s="487"/>
    </row>
    <row r="44" spans="1:11" ht="21" customHeight="1">
      <c r="A44" s="183"/>
      <c r="B44" s="214"/>
      <c r="C44" s="151"/>
      <c r="D44" s="213"/>
      <c r="G44" s="183"/>
    </row>
    <row r="45" spans="1:11" ht="21" customHeight="1">
      <c r="A45" s="183"/>
      <c r="C45" s="197"/>
      <c r="D45" s="213"/>
      <c r="G45" s="183"/>
    </row>
    <row r="46" spans="1:11" ht="21" customHeight="1">
      <c r="A46" s="183"/>
      <c r="D46" s="213"/>
      <c r="G46" s="183"/>
    </row>
    <row r="47" spans="1:11" ht="18.75" customHeight="1">
      <c r="A47" s="183"/>
      <c r="B47" s="213"/>
      <c r="C47" s="213"/>
      <c r="D47" s="213"/>
      <c r="G47" s="183"/>
    </row>
    <row r="48" spans="1:11" ht="18.75" customHeight="1">
      <c r="A48" s="215"/>
      <c r="B48" s="215"/>
      <c r="C48" s="215"/>
      <c r="D48" s="215"/>
      <c r="E48" s="215"/>
      <c r="F48" s="215"/>
      <c r="G48" s="215"/>
    </row>
    <row r="49" spans="1:7" ht="18.75" customHeight="1">
      <c r="A49" s="183"/>
      <c r="B49" s="213"/>
      <c r="C49" s="213"/>
      <c r="D49" s="213"/>
      <c r="G49" s="183"/>
    </row>
    <row r="50" spans="1:7" ht="18.75" customHeight="1">
      <c r="A50" s="183"/>
      <c r="B50" s="216"/>
      <c r="C50" s="216"/>
      <c r="D50" s="216"/>
      <c r="G50" s="183"/>
    </row>
    <row r="51" spans="1:7" ht="18.75">
      <c r="A51" s="183"/>
      <c r="B51" s="216"/>
      <c r="C51" s="216"/>
      <c r="D51" s="216"/>
      <c r="E51" s="216"/>
      <c r="F51" s="216"/>
      <c r="G51" s="183"/>
    </row>
    <row r="52" spans="1:7" ht="14.25">
      <c r="A52" s="183"/>
      <c r="B52" s="217"/>
      <c r="C52" s="213"/>
      <c r="D52" s="213"/>
      <c r="E52" s="218"/>
      <c r="F52" s="213"/>
      <c r="G52" s="183"/>
    </row>
    <row r="53" spans="1:7" ht="14.25">
      <c r="A53" s="183"/>
      <c r="B53" s="217"/>
      <c r="C53" s="213"/>
      <c r="D53" s="213"/>
      <c r="E53" s="218"/>
      <c r="F53" s="213"/>
      <c r="G53" s="183"/>
    </row>
    <row r="54" spans="1:7" ht="14.25">
      <c r="A54" s="183"/>
      <c r="B54" s="217"/>
      <c r="C54" s="213"/>
      <c r="D54" s="213"/>
      <c r="E54" s="218"/>
      <c r="F54" s="213"/>
      <c r="G54" s="183"/>
    </row>
    <row r="55" spans="1:7" ht="14.25">
      <c r="A55" s="183"/>
      <c r="B55" s="217"/>
      <c r="C55" s="213"/>
      <c r="D55" s="213"/>
      <c r="E55" s="218"/>
      <c r="F55" s="213"/>
      <c r="G55" s="183"/>
    </row>
    <row r="56" spans="1:7" ht="14.25">
      <c r="A56" s="183"/>
      <c r="B56" s="217"/>
      <c r="C56" s="213"/>
      <c r="D56" s="213"/>
      <c r="E56" s="218"/>
      <c r="F56" s="213"/>
      <c r="G56" s="183"/>
    </row>
    <row r="57" spans="1:7" ht="14.25">
      <c r="A57" s="183"/>
      <c r="B57" s="217"/>
      <c r="C57" s="213"/>
      <c r="D57" s="213"/>
      <c r="E57" s="218"/>
      <c r="F57" s="213"/>
      <c r="G57" s="183"/>
    </row>
    <row r="58" spans="1:7" ht="14.25">
      <c r="A58" s="183"/>
      <c r="B58" s="217"/>
      <c r="C58" s="213"/>
      <c r="D58" s="213"/>
      <c r="E58" s="218"/>
      <c r="F58" s="213"/>
      <c r="G58" s="183"/>
    </row>
    <row r="59" spans="1:7" ht="14.25">
      <c r="A59" s="183"/>
      <c r="B59" s="217"/>
      <c r="C59" s="213"/>
      <c r="D59" s="213"/>
      <c r="E59" s="218"/>
      <c r="F59" s="213"/>
      <c r="G59" s="183"/>
    </row>
  </sheetData>
  <sheetProtection sheet="1" objects="1" scenarios="1" selectLockedCells="1" selectUnlockedCells="1"/>
  <mergeCells count="11">
    <mergeCell ref="B36:C36"/>
    <mergeCell ref="E36:F36"/>
    <mergeCell ref="E41:F41"/>
    <mergeCell ref="A43:G43"/>
    <mergeCell ref="A2:G2"/>
    <mergeCell ref="A6:G6"/>
    <mergeCell ref="A7:G7"/>
    <mergeCell ref="D9:F9"/>
    <mergeCell ref="B12:C12"/>
    <mergeCell ref="E12:F12"/>
    <mergeCell ref="B10:F11"/>
  </mergeCells>
  <phoneticPr fontId="2"/>
  <conditionalFormatting sqref="C14:C32 F14:F31">
    <cfRule type="cellIs" dxfId="0" priority="1" operator="greaterThan">
      <formula>3</formula>
    </cfRule>
  </conditionalFormatting>
  <dataValidations disablePrompts="1" count="1">
    <dataValidation imeMode="off" allowBlank="1" showInputMessage="1" showErrorMessage="1" sqref="F1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V230"/>
  <sheetViews>
    <sheetView zoomScaleNormal="100" workbookViewId="0">
      <pane ySplit="2" topLeftCell="A6" activePane="bottomLeft" state="frozen"/>
      <selection activeCell="O80" sqref="O80"/>
      <selection pane="bottomLeft" activeCell="M6" sqref="M6"/>
    </sheetView>
  </sheetViews>
  <sheetFormatPr defaultColWidth="9" defaultRowHeight="13.5"/>
  <cols>
    <col min="1" max="1" width="1.5" style="72" customWidth="1"/>
    <col min="2" max="2" width="3" style="72" customWidth="1"/>
    <col min="3" max="3" width="9" style="72"/>
    <col min="4" max="6" width="6.125" style="72" customWidth="1"/>
    <col min="7" max="8" width="3.375" style="72" customWidth="1"/>
    <col min="9" max="9" width="1.625" style="72" customWidth="1"/>
    <col min="10" max="10" width="1.75" style="72" customWidth="1"/>
    <col min="11" max="11" width="3.375" style="72" customWidth="1"/>
    <col min="12" max="12" width="1.625" style="72" customWidth="1"/>
    <col min="13" max="14" width="5.125" style="72" customWidth="1"/>
    <col min="15" max="15" width="5.25" style="72" customWidth="1"/>
    <col min="16" max="16" width="5.5" style="72" customWidth="1"/>
    <col min="17" max="17" width="9.375" style="72" customWidth="1"/>
    <col min="18" max="18" width="5.5" style="72" customWidth="1"/>
    <col min="19" max="20" width="9.375" style="72" customWidth="1"/>
    <col min="21" max="21" width="5" style="72" customWidth="1"/>
    <col min="22" max="22" width="4.375" style="72" customWidth="1"/>
    <col min="23" max="16384" width="9" style="72"/>
  </cols>
  <sheetData>
    <row r="1" spans="1:22" s="1" customFormat="1" ht="17.25">
      <c r="A1" s="11" t="s">
        <v>67</v>
      </c>
    </row>
    <row r="2" spans="1:22" s="7" customFormat="1" ht="45.75" customHeight="1">
      <c r="A2" s="563" t="s">
        <v>215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</row>
    <row r="3" spans="1:22" customFormat="1" ht="7.5" customHeight="1"/>
    <row r="4" spans="1:22" ht="33.75" customHeight="1">
      <c r="U4" s="499">
        <f>IF(①学校情報入力!D3="","",①学校情報入力!D3)</f>
        <v>99</v>
      </c>
      <c r="V4" s="500"/>
    </row>
    <row r="5" spans="1:22" ht="25.5">
      <c r="B5" s="501" t="s">
        <v>108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</row>
    <row r="6" spans="1:22" ht="14.25" thickBot="1"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22" ht="14.25" customHeight="1" thickBot="1">
      <c r="P7" s="502" t="s">
        <v>109</v>
      </c>
      <c r="Q7" s="503"/>
      <c r="R7" s="503"/>
      <c r="S7" s="506" t="str">
        <f>IF(①学校情報入力!D8="","",①学校情報入力!D8)</f>
        <v/>
      </c>
      <c r="T7" s="507"/>
      <c r="U7" s="507"/>
      <c r="V7" s="508"/>
    </row>
    <row r="8" spans="1:22" ht="14.25" customHeight="1" thickBot="1">
      <c r="A8" s="512" t="s">
        <v>51</v>
      </c>
      <c r="B8" s="513"/>
      <c r="C8" s="514"/>
      <c r="D8" s="506" t="str">
        <f>IF(注意事項!C3="","",注意事項!C3)</f>
        <v>新人戦大会</v>
      </c>
      <c r="E8" s="507"/>
      <c r="F8" s="507"/>
      <c r="G8" s="507"/>
      <c r="H8" s="508"/>
      <c r="K8" s="74"/>
      <c r="P8" s="504"/>
      <c r="Q8" s="505"/>
      <c r="R8" s="505"/>
      <c r="S8" s="509"/>
      <c r="T8" s="510"/>
      <c r="U8" s="510"/>
      <c r="V8" s="511"/>
    </row>
    <row r="9" spans="1:22" ht="15" customHeight="1" thickBot="1">
      <c r="A9" s="512"/>
      <c r="B9" s="513"/>
      <c r="C9" s="514"/>
      <c r="D9" s="509"/>
      <c r="E9" s="510"/>
      <c r="F9" s="510"/>
      <c r="G9" s="510"/>
      <c r="H9" s="511"/>
      <c r="I9" s="92"/>
      <c r="J9" s="92"/>
      <c r="K9" s="92"/>
      <c r="L9" s="92"/>
      <c r="M9" s="92"/>
      <c r="N9" s="92"/>
      <c r="O9" s="75"/>
      <c r="P9" s="503"/>
      <c r="Q9" s="277"/>
      <c r="R9" s="503"/>
      <c r="S9" s="516"/>
      <c r="T9" s="516"/>
      <c r="U9" s="75"/>
    </row>
    <row r="10" spans="1:22" ht="15" customHeight="1" thickBot="1">
      <c r="A10" s="512" t="s">
        <v>110</v>
      </c>
      <c r="B10" s="513"/>
      <c r="C10" s="514"/>
      <c r="D10" s="517" t="str">
        <f>IF(①学校情報入力!$D$3&gt;50,"名古屋南支部","名古屋北支部")</f>
        <v>名古屋南支部</v>
      </c>
      <c r="E10" s="518"/>
      <c r="F10" s="518"/>
      <c r="G10" s="518"/>
      <c r="H10" s="519"/>
      <c r="I10" s="92"/>
      <c r="J10" s="92"/>
      <c r="K10" s="92"/>
      <c r="L10" s="92"/>
      <c r="M10" s="92"/>
      <c r="N10" s="92"/>
      <c r="O10" s="75"/>
      <c r="P10" s="515"/>
      <c r="Q10" s="278"/>
      <c r="R10" s="515"/>
      <c r="S10" s="515"/>
      <c r="T10" s="515"/>
      <c r="U10" s="523">
        <v>1</v>
      </c>
    </row>
    <row r="11" spans="1:22" ht="14.25" customHeight="1" thickBot="1">
      <c r="A11" s="512"/>
      <c r="B11" s="513"/>
      <c r="C11" s="514"/>
      <c r="D11" s="520"/>
      <c r="E11" s="521"/>
      <c r="F11" s="521"/>
      <c r="G11" s="521"/>
      <c r="H11" s="522"/>
      <c r="I11" s="516"/>
      <c r="J11" s="516"/>
      <c r="K11" s="516"/>
      <c r="L11" s="516"/>
      <c r="M11" s="516"/>
      <c r="N11" s="93"/>
      <c r="O11" s="75"/>
      <c r="P11" s="75"/>
      <c r="Q11" s="75"/>
      <c r="R11" s="75"/>
      <c r="S11" s="75"/>
      <c r="T11" s="76" t="s">
        <v>111</v>
      </c>
      <c r="U11" s="524"/>
      <c r="V11" s="100"/>
    </row>
    <row r="12" spans="1:22" ht="7.5" customHeight="1" thickBot="1"/>
    <row r="13" spans="1:22" ht="24" customHeight="1">
      <c r="A13" s="525" t="s">
        <v>112</v>
      </c>
      <c r="B13" s="526"/>
      <c r="C13" s="527"/>
      <c r="D13" s="528">
        <f>IF(①学校情報入力!D4="","",①学校情報入力!D4)</f>
        <v>0</v>
      </c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30"/>
    </row>
    <row r="14" spans="1:22" ht="24" customHeight="1" thickBot="1">
      <c r="A14" s="546" t="s">
        <v>113</v>
      </c>
      <c r="B14" s="547"/>
      <c r="C14" s="548"/>
      <c r="D14" s="549" t="str">
        <f>IF(①学校情報入力!D7="","",①学校情報入力!D7)</f>
        <v/>
      </c>
      <c r="E14" s="550"/>
      <c r="F14" s="550"/>
      <c r="G14" s="550"/>
      <c r="H14" s="550"/>
      <c r="I14" s="550"/>
      <c r="J14" s="550"/>
      <c r="K14" s="550"/>
      <c r="L14" s="550"/>
      <c r="M14" s="551"/>
      <c r="N14" s="552"/>
      <c r="O14" s="552"/>
      <c r="P14" s="552"/>
      <c r="Q14" s="552"/>
      <c r="R14" s="552"/>
      <c r="S14" s="552"/>
      <c r="T14" s="552"/>
      <c r="U14" s="552"/>
      <c r="V14" s="553"/>
    </row>
    <row r="15" spans="1:22" ht="36" customHeight="1" thickBot="1">
      <c r="A15" s="538" t="s">
        <v>114</v>
      </c>
      <c r="B15" s="554"/>
      <c r="C15" s="415" t="s">
        <v>115</v>
      </c>
      <c r="D15" s="541" t="s">
        <v>118</v>
      </c>
      <c r="E15" s="539"/>
      <c r="F15" s="539"/>
      <c r="G15" s="554"/>
      <c r="H15" s="541" t="s">
        <v>116</v>
      </c>
      <c r="I15" s="539"/>
      <c r="J15" s="539"/>
      <c r="K15" s="539"/>
      <c r="L15" s="539"/>
      <c r="M15" s="554"/>
      <c r="N15" s="415" t="s">
        <v>2</v>
      </c>
      <c r="O15" s="416" t="s">
        <v>40</v>
      </c>
      <c r="P15" s="538" t="s">
        <v>117</v>
      </c>
      <c r="Q15" s="539"/>
      <c r="R15" s="539"/>
      <c r="S15" s="540"/>
      <c r="T15" s="422" t="s">
        <v>128</v>
      </c>
      <c r="U15" s="541" t="s">
        <v>673</v>
      </c>
      <c r="V15" s="540"/>
    </row>
    <row r="16" spans="1:22" ht="39" customHeight="1">
      <c r="A16" s="535">
        <v>1</v>
      </c>
      <c r="B16" s="536"/>
      <c r="C16" s="104" t="str">
        <f>IF(②選手情報入力!C10="","",②選手情報入力!B10&amp;②選手情報入力!C10)</f>
        <v/>
      </c>
      <c r="D16" s="533" t="str">
        <f>IF(②選手情報入力!D10="","",②選手情報入力!D10)</f>
        <v/>
      </c>
      <c r="E16" s="533"/>
      <c r="F16" s="533"/>
      <c r="G16" s="533"/>
      <c r="H16" s="537" t="str">
        <f>IF(②選手情報入力!F10="","",②選手情報入力!F10)</f>
        <v/>
      </c>
      <c r="I16" s="537"/>
      <c r="J16" s="537"/>
      <c r="K16" s="537"/>
      <c r="L16" s="537"/>
      <c r="M16" s="537"/>
      <c r="N16" s="104" t="str">
        <f>IF(②選手情報入力!H10="","",②選手情報入力!H10)</f>
        <v/>
      </c>
      <c r="O16" s="417" t="str">
        <f>IF(②選手情報入力!G10="","",②選手情報入力!G10)</f>
        <v/>
      </c>
      <c r="P16" s="428" t="str">
        <f>IF(②選手情報入力!K10="","",②選手情報入力!K10)</f>
        <v/>
      </c>
      <c r="Q16" s="434" t="str">
        <f>IF(②選手情報入力!I10="","",VLOOKUP(②選手情報入力!I10,種目情報!$N$4:$O$85,2,FALSE))</f>
        <v/>
      </c>
      <c r="R16" s="435" t="str">
        <f>IF(②選手情報入力!N10="","",②選手情報入力!N10)</f>
        <v/>
      </c>
      <c r="S16" s="431" t="str">
        <f>IF(②選手情報入力!L10="","",VLOOKUP(②選手情報入力!L10,種目情報!$N$4:$O$85,2,FALSE))</f>
        <v/>
      </c>
      <c r="T16" s="423" t="str">
        <f>IF(②選手情報入力!R10="","",②選手情報入力!R10)</f>
        <v/>
      </c>
      <c r="U16" s="565" t="str">
        <f>IF(②選手情報入力!S10="","",②選手情報入力!S10)</f>
        <v/>
      </c>
      <c r="V16" s="566"/>
    </row>
    <row r="17" spans="1:22" ht="39" customHeight="1">
      <c r="A17" s="567">
        <v>2</v>
      </c>
      <c r="B17" s="568"/>
      <c r="C17" s="97" t="str">
        <f>IF(②選手情報入力!C11="","",②選手情報入力!B11&amp;②選手情報入力!C11)</f>
        <v/>
      </c>
      <c r="D17" s="559" t="str">
        <f>IF(②選手情報入力!D11="","",②選手情報入力!D11)</f>
        <v/>
      </c>
      <c r="E17" s="559"/>
      <c r="F17" s="559"/>
      <c r="G17" s="559"/>
      <c r="H17" s="569" t="str">
        <f>IF(②選手情報入力!F11="","",②選手情報入力!F11)</f>
        <v/>
      </c>
      <c r="I17" s="569"/>
      <c r="J17" s="569"/>
      <c r="K17" s="569"/>
      <c r="L17" s="569"/>
      <c r="M17" s="569"/>
      <c r="N17" s="97" t="str">
        <f>IF(②選手情報入力!H11="","",②選手情報入力!H11)</f>
        <v/>
      </c>
      <c r="O17" s="418" t="str">
        <f>IF(②選手情報入力!G11="","",②選手情報入力!G11)</f>
        <v/>
      </c>
      <c r="P17" s="429" t="str">
        <f>IF(②選手情報入力!K11="","",②選手情報入力!K11)</f>
        <v/>
      </c>
      <c r="Q17" s="436" t="str">
        <f>IF(②選手情報入力!I11="","",VLOOKUP(②選手情報入力!I11,種目情報!$N$4:$O$85,2,FALSE))</f>
        <v/>
      </c>
      <c r="R17" s="437" t="str">
        <f>IF(②選手情報入力!N11="","",②選手情報入力!N11)</f>
        <v/>
      </c>
      <c r="S17" s="432" t="str">
        <f>IF(②選手情報入力!L11="","",VLOOKUP(②選手情報入力!L11,種目情報!$N$4:$O$85,2,FALSE))</f>
        <v/>
      </c>
      <c r="T17" s="424" t="str">
        <f>IF(②選手情報入力!R11="","",②選手情報入力!R11)</f>
        <v/>
      </c>
      <c r="U17" s="559" t="str">
        <f>IF(②選手情報入力!S11="","",②選手情報入力!S11)</f>
        <v/>
      </c>
      <c r="V17" s="560"/>
    </row>
    <row r="18" spans="1:22" ht="39" customHeight="1">
      <c r="A18" s="567">
        <v>3</v>
      </c>
      <c r="B18" s="568"/>
      <c r="C18" s="97" t="str">
        <f>IF(②選手情報入力!C12="","",②選手情報入力!B12&amp;②選手情報入力!C12)</f>
        <v/>
      </c>
      <c r="D18" s="559" t="str">
        <f>IF(②選手情報入力!D12="","",②選手情報入力!D12)</f>
        <v/>
      </c>
      <c r="E18" s="559"/>
      <c r="F18" s="559"/>
      <c r="G18" s="559"/>
      <c r="H18" s="569" t="str">
        <f>IF(②選手情報入力!F12="","",②選手情報入力!F12)</f>
        <v/>
      </c>
      <c r="I18" s="569"/>
      <c r="J18" s="569"/>
      <c r="K18" s="569"/>
      <c r="L18" s="569"/>
      <c r="M18" s="569"/>
      <c r="N18" s="97" t="str">
        <f>IF(②選手情報入力!H12="","",②選手情報入力!H12)</f>
        <v/>
      </c>
      <c r="O18" s="418" t="str">
        <f>IF(②選手情報入力!G12="","",②選手情報入力!G12)</f>
        <v/>
      </c>
      <c r="P18" s="429" t="str">
        <f>IF(②選手情報入力!K12="","",②選手情報入力!K12)</f>
        <v/>
      </c>
      <c r="Q18" s="436" t="str">
        <f>IF(②選手情報入力!I12="","",VLOOKUP(②選手情報入力!I12,種目情報!$N$4:$O$85,2,FALSE))</f>
        <v/>
      </c>
      <c r="R18" s="437" t="str">
        <f>IF(②選手情報入力!N12="","",②選手情報入力!N12)</f>
        <v/>
      </c>
      <c r="S18" s="432" t="str">
        <f>IF(②選手情報入力!L12="","",VLOOKUP(②選手情報入力!L12,種目情報!$N$4:$O$85,2,FALSE))</f>
        <v/>
      </c>
      <c r="T18" s="424" t="str">
        <f>IF(②選手情報入力!R12="","",②選手情報入力!R12)</f>
        <v/>
      </c>
      <c r="U18" s="559" t="str">
        <f>IF(②選手情報入力!S12="","",②選手情報入力!S12)</f>
        <v/>
      </c>
      <c r="V18" s="560"/>
    </row>
    <row r="19" spans="1:22" ht="39" customHeight="1">
      <c r="A19" s="567">
        <v>4</v>
      </c>
      <c r="B19" s="568"/>
      <c r="C19" s="97" t="str">
        <f>IF(②選手情報入力!C13="","",②選手情報入力!B13&amp;②選手情報入力!C13)</f>
        <v/>
      </c>
      <c r="D19" s="559" t="str">
        <f>IF(②選手情報入力!D13="","",②選手情報入力!D13)</f>
        <v/>
      </c>
      <c r="E19" s="559"/>
      <c r="F19" s="559"/>
      <c r="G19" s="559"/>
      <c r="H19" s="569" t="str">
        <f>IF(②選手情報入力!F13="","",②選手情報入力!F13)</f>
        <v/>
      </c>
      <c r="I19" s="569"/>
      <c r="J19" s="569"/>
      <c r="K19" s="569"/>
      <c r="L19" s="569"/>
      <c r="M19" s="569"/>
      <c r="N19" s="97" t="str">
        <f>IF(②選手情報入力!H13="","",②選手情報入力!H13)</f>
        <v/>
      </c>
      <c r="O19" s="418" t="str">
        <f>IF(②選手情報入力!G13="","",②選手情報入力!G13)</f>
        <v/>
      </c>
      <c r="P19" s="429" t="str">
        <f>IF(②選手情報入力!K13="","",②選手情報入力!K13)</f>
        <v/>
      </c>
      <c r="Q19" s="436" t="str">
        <f>IF(②選手情報入力!I13="","",VLOOKUP(②選手情報入力!I13,種目情報!$N$4:$O$85,2,FALSE))</f>
        <v/>
      </c>
      <c r="R19" s="437" t="str">
        <f>IF(②選手情報入力!N13="","",②選手情報入力!N13)</f>
        <v/>
      </c>
      <c r="S19" s="432" t="str">
        <f>IF(②選手情報入力!L13="","",VLOOKUP(②選手情報入力!L13,種目情報!$N$4:$O$85,2,FALSE))</f>
        <v/>
      </c>
      <c r="T19" s="424" t="str">
        <f>IF(②選手情報入力!R13="","",②選手情報入力!R13)</f>
        <v/>
      </c>
      <c r="U19" s="559" t="str">
        <f>IF(②選手情報入力!S13="","",②選手情報入力!S13)</f>
        <v/>
      </c>
      <c r="V19" s="560"/>
    </row>
    <row r="20" spans="1:22" ht="39" customHeight="1">
      <c r="A20" s="567">
        <v>5</v>
      </c>
      <c r="B20" s="568"/>
      <c r="C20" s="97" t="str">
        <f>IF(②選手情報入力!C14="","",②選手情報入力!B14&amp;②選手情報入力!C14)</f>
        <v/>
      </c>
      <c r="D20" s="559" t="str">
        <f>IF(②選手情報入力!D14="","",②選手情報入力!D14)</f>
        <v/>
      </c>
      <c r="E20" s="559"/>
      <c r="F20" s="559"/>
      <c r="G20" s="559"/>
      <c r="H20" s="569" t="str">
        <f>IF(②選手情報入力!F14="","",②選手情報入力!F14)</f>
        <v/>
      </c>
      <c r="I20" s="569"/>
      <c r="J20" s="569"/>
      <c r="K20" s="569"/>
      <c r="L20" s="569"/>
      <c r="M20" s="569"/>
      <c r="N20" s="97" t="str">
        <f>IF(②選手情報入力!H14="","",②選手情報入力!H14)</f>
        <v/>
      </c>
      <c r="O20" s="418" t="str">
        <f>IF(②選手情報入力!G14="","",②選手情報入力!G14)</f>
        <v/>
      </c>
      <c r="P20" s="429" t="str">
        <f>IF(②選手情報入力!K14="","",②選手情報入力!K14)</f>
        <v/>
      </c>
      <c r="Q20" s="436" t="str">
        <f>IF(②選手情報入力!I14="","",VLOOKUP(②選手情報入力!I14,種目情報!$N$4:$O$85,2,FALSE))</f>
        <v/>
      </c>
      <c r="R20" s="437" t="str">
        <f>IF(②選手情報入力!N14="","",②選手情報入力!N14)</f>
        <v/>
      </c>
      <c r="S20" s="432" t="str">
        <f>IF(②選手情報入力!L14="","",VLOOKUP(②選手情報入力!L14,種目情報!$N$4:$O$85,2,FALSE))</f>
        <v/>
      </c>
      <c r="T20" s="424" t="str">
        <f>IF(②選手情報入力!R14="","",②選手情報入力!R14)</f>
        <v/>
      </c>
      <c r="U20" s="559" t="str">
        <f>IF(②選手情報入力!S14="","",②選手情報入力!S14)</f>
        <v/>
      </c>
      <c r="V20" s="560"/>
    </row>
    <row r="21" spans="1:22" ht="39" customHeight="1">
      <c r="A21" s="567">
        <v>6</v>
      </c>
      <c r="B21" s="568"/>
      <c r="C21" s="97" t="str">
        <f>IF(②選手情報入力!C15="","",②選手情報入力!B15&amp;②選手情報入力!C15)</f>
        <v/>
      </c>
      <c r="D21" s="559" t="str">
        <f>IF(②選手情報入力!D15="","",②選手情報入力!D15)</f>
        <v/>
      </c>
      <c r="E21" s="559"/>
      <c r="F21" s="559"/>
      <c r="G21" s="559"/>
      <c r="H21" s="569" t="str">
        <f>IF(②選手情報入力!F15="","",②選手情報入力!F15)</f>
        <v/>
      </c>
      <c r="I21" s="569"/>
      <c r="J21" s="569"/>
      <c r="K21" s="569"/>
      <c r="L21" s="569"/>
      <c r="M21" s="569"/>
      <c r="N21" s="97" t="str">
        <f>IF(②選手情報入力!H15="","",②選手情報入力!H15)</f>
        <v/>
      </c>
      <c r="O21" s="418" t="str">
        <f>IF(②選手情報入力!G15="","",②選手情報入力!G15)</f>
        <v/>
      </c>
      <c r="P21" s="429" t="str">
        <f>IF(②選手情報入力!K15="","",②選手情報入力!K15)</f>
        <v/>
      </c>
      <c r="Q21" s="436" t="str">
        <f>IF(②選手情報入力!I15="","",VLOOKUP(②選手情報入力!I15,種目情報!$N$4:$O$85,2,FALSE))</f>
        <v/>
      </c>
      <c r="R21" s="437" t="str">
        <f>IF(②選手情報入力!N15="","",②選手情報入力!N15)</f>
        <v/>
      </c>
      <c r="S21" s="432" t="str">
        <f>IF(②選手情報入力!L15="","",VLOOKUP(②選手情報入力!L15,種目情報!$N$4:$O$85,2,FALSE))</f>
        <v/>
      </c>
      <c r="T21" s="424" t="str">
        <f>IF(②選手情報入力!R15="","",②選手情報入力!R15)</f>
        <v/>
      </c>
      <c r="U21" s="559" t="str">
        <f>IF(②選手情報入力!S15="","",②選手情報入力!S15)</f>
        <v/>
      </c>
      <c r="V21" s="560"/>
    </row>
    <row r="22" spans="1:22" ht="39" customHeight="1">
      <c r="A22" s="567">
        <v>7</v>
      </c>
      <c r="B22" s="568"/>
      <c r="C22" s="97" t="str">
        <f>IF(②選手情報入力!C16="","",②選手情報入力!B16&amp;②選手情報入力!C16)</f>
        <v/>
      </c>
      <c r="D22" s="559" t="str">
        <f>IF(②選手情報入力!D16="","",②選手情報入力!D16)</f>
        <v/>
      </c>
      <c r="E22" s="559"/>
      <c r="F22" s="559"/>
      <c r="G22" s="559"/>
      <c r="H22" s="569" t="str">
        <f>IF(②選手情報入力!F16="","",②選手情報入力!F16)</f>
        <v/>
      </c>
      <c r="I22" s="569"/>
      <c r="J22" s="569"/>
      <c r="K22" s="569"/>
      <c r="L22" s="569"/>
      <c r="M22" s="569"/>
      <c r="N22" s="97" t="str">
        <f>IF(②選手情報入力!H16="","",②選手情報入力!H16)</f>
        <v/>
      </c>
      <c r="O22" s="418" t="str">
        <f>IF(②選手情報入力!G16="","",②選手情報入力!G16)</f>
        <v/>
      </c>
      <c r="P22" s="429" t="str">
        <f>IF(②選手情報入力!K16="","",②選手情報入力!K16)</f>
        <v/>
      </c>
      <c r="Q22" s="436" t="str">
        <f>IF(②選手情報入力!I16="","",VLOOKUP(②選手情報入力!I16,種目情報!$N$4:$O$85,2,FALSE))</f>
        <v/>
      </c>
      <c r="R22" s="437" t="str">
        <f>IF(②選手情報入力!N16="","",②選手情報入力!N16)</f>
        <v/>
      </c>
      <c r="S22" s="432" t="str">
        <f>IF(②選手情報入力!L16="","",VLOOKUP(②選手情報入力!L16,種目情報!$N$4:$O$85,2,FALSE))</f>
        <v/>
      </c>
      <c r="T22" s="424" t="str">
        <f>IF(②選手情報入力!R16="","",②選手情報入力!R16)</f>
        <v/>
      </c>
      <c r="U22" s="559" t="str">
        <f>IF(②選手情報入力!S16="","",②選手情報入力!S16)</f>
        <v/>
      </c>
      <c r="V22" s="560"/>
    </row>
    <row r="23" spans="1:22" ht="39" customHeight="1">
      <c r="A23" s="567">
        <v>8</v>
      </c>
      <c r="B23" s="568"/>
      <c r="C23" s="97" t="str">
        <f>IF(②選手情報入力!C17="","",②選手情報入力!B17&amp;②選手情報入力!C17)</f>
        <v/>
      </c>
      <c r="D23" s="559" t="str">
        <f>IF(②選手情報入力!D17="","",②選手情報入力!D17)</f>
        <v/>
      </c>
      <c r="E23" s="559"/>
      <c r="F23" s="559"/>
      <c r="G23" s="559"/>
      <c r="H23" s="569" t="str">
        <f>IF(②選手情報入力!F17="","",②選手情報入力!F17)</f>
        <v/>
      </c>
      <c r="I23" s="569"/>
      <c r="J23" s="569"/>
      <c r="K23" s="569"/>
      <c r="L23" s="569"/>
      <c r="M23" s="569"/>
      <c r="N23" s="97" t="str">
        <f>IF(②選手情報入力!H17="","",②選手情報入力!H17)</f>
        <v/>
      </c>
      <c r="O23" s="418" t="str">
        <f>IF(②選手情報入力!G17="","",②選手情報入力!G17)</f>
        <v/>
      </c>
      <c r="P23" s="429" t="str">
        <f>IF(②選手情報入力!K17="","",②選手情報入力!K17)</f>
        <v/>
      </c>
      <c r="Q23" s="436" t="str">
        <f>IF(②選手情報入力!I17="","",VLOOKUP(②選手情報入力!I17,種目情報!$N$4:$O$85,2,FALSE))</f>
        <v/>
      </c>
      <c r="R23" s="437" t="str">
        <f>IF(②選手情報入力!N17="","",②選手情報入力!N17)</f>
        <v/>
      </c>
      <c r="S23" s="432" t="str">
        <f>IF(②選手情報入力!L17="","",VLOOKUP(②選手情報入力!L17,種目情報!$N$4:$O$85,2,FALSE))</f>
        <v/>
      </c>
      <c r="T23" s="424" t="str">
        <f>IF(②選手情報入力!R17="","",②選手情報入力!R17)</f>
        <v/>
      </c>
      <c r="U23" s="559" t="str">
        <f>IF(②選手情報入力!S17="","",②選手情報入力!S17)</f>
        <v/>
      </c>
      <c r="V23" s="560"/>
    </row>
    <row r="24" spans="1:22" ht="39" customHeight="1">
      <c r="A24" s="567">
        <v>9</v>
      </c>
      <c r="B24" s="568"/>
      <c r="C24" s="97" t="str">
        <f>IF(②選手情報入力!C18="","",②選手情報入力!B18&amp;②選手情報入力!C18)</f>
        <v/>
      </c>
      <c r="D24" s="559" t="str">
        <f>IF(②選手情報入力!D18="","",②選手情報入力!D18)</f>
        <v/>
      </c>
      <c r="E24" s="559"/>
      <c r="F24" s="559"/>
      <c r="G24" s="559"/>
      <c r="H24" s="569" t="str">
        <f>IF(②選手情報入力!F18="","",②選手情報入力!F18)</f>
        <v/>
      </c>
      <c r="I24" s="569"/>
      <c r="J24" s="569"/>
      <c r="K24" s="569"/>
      <c r="L24" s="569"/>
      <c r="M24" s="569"/>
      <c r="N24" s="97" t="str">
        <f>IF(②選手情報入力!H18="","",②選手情報入力!H18)</f>
        <v/>
      </c>
      <c r="O24" s="418" t="str">
        <f>IF(②選手情報入力!G18="","",②選手情報入力!G18)</f>
        <v/>
      </c>
      <c r="P24" s="429" t="str">
        <f>IF(②選手情報入力!K18="","",②選手情報入力!K18)</f>
        <v/>
      </c>
      <c r="Q24" s="436" t="str">
        <f>IF(②選手情報入力!I18="","",VLOOKUP(②選手情報入力!I18,種目情報!$N$4:$O$85,2,FALSE))</f>
        <v/>
      </c>
      <c r="R24" s="437" t="str">
        <f>IF(②選手情報入力!N18="","",②選手情報入力!N18)</f>
        <v/>
      </c>
      <c r="S24" s="432" t="str">
        <f>IF(②選手情報入力!L18="","",VLOOKUP(②選手情報入力!L18,種目情報!$N$4:$O$85,2,FALSE))</f>
        <v/>
      </c>
      <c r="T24" s="424" t="str">
        <f>IF(②選手情報入力!R18="","",②選手情報入力!R18)</f>
        <v/>
      </c>
      <c r="U24" s="559" t="str">
        <f>IF(②選手情報入力!S18="","",②選手情報入力!S18)</f>
        <v/>
      </c>
      <c r="V24" s="560"/>
    </row>
    <row r="25" spans="1:22" ht="39" customHeight="1">
      <c r="A25" s="567">
        <v>10</v>
      </c>
      <c r="B25" s="568"/>
      <c r="C25" s="97" t="str">
        <f>IF(②選手情報入力!C19="","",②選手情報入力!B19&amp;②選手情報入力!C19)</f>
        <v/>
      </c>
      <c r="D25" s="559" t="str">
        <f>IF(②選手情報入力!D19="","",②選手情報入力!D19)</f>
        <v/>
      </c>
      <c r="E25" s="559"/>
      <c r="F25" s="559"/>
      <c r="G25" s="559"/>
      <c r="H25" s="569" t="str">
        <f>IF(②選手情報入力!F19="","",②選手情報入力!F19)</f>
        <v/>
      </c>
      <c r="I25" s="569"/>
      <c r="J25" s="569"/>
      <c r="K25" s="569"/>
      <c r="L25" s="569"/>
      <c r="M25" s="569"/>
      <c r="N25" s="97" t="str">
        <f>IF(②選手情報入力!H19="","",②選手情報入力!H19)</f>
        <v/>
      </c>
      <c r="O25" s="418" t="str">
        <f>IF(②選手情報入力!G19="","",②選手情報入力!G19)</f>
        <v/>
      </c>
      <c r="P25" s="429" t="str">
        <f>IF(②選手情報入力!K19="","",②選手情報入力!K19)</f>
        <v/>
      </c>
      <c r="Q25" s="436" t="str">
        <f>IF(②選手情報入力!I19="","",VLOOKUP(②選手情報入力!I19,種目情報!$N$4:$O$85,2,FALSE))</f>
        <v/>
      </c>
      <c r="R25" s="437" t="str">
        <f>IF(②選手情報入力!N19="","",②選手情報入力!N19)</f>
        <v/>
      </c>
      <c r="S25" s="432" t="str">
        <f>IF(②選手情報入力!L19="","",VLOOKUP(②選手情報入力!L19,種目情報!$N$4:$O$85,2,FALSE))</f>
        <v/>
      </c>
      <c r="T25" s="424" t="str">
        <f>IF(②選手情報入力!R19="","",②選手情報入力!R19)</f>
        <v/>
      </c>
      <c r="U25" s="559" t="str">
        <f>IF(②選手情報入力!S19="","",②選手情報入力!S19)</f>
        <v/>
      </c>
      <c r="V25" s="560"/>
    </row>
    <row r="26" spans="1:22" ht="39" customHeight="1">
      <c r="A26" s="567">
        <v>11</v>
      </c>
      <c r="B26" s="568"/>
      <c r="C26" s="97" t="str">
        <f>IF(②選手情報入力!C20="","",②選手情報入力!B20&amp;②選手情報入力!C20)</f>
        <v/>
      </c>
      <c r="D26" s="559" t="str">
        <f>IF(②選手情報入力!D20="","",②選手情報入力!D20)</f>
        <v/>
      </c>
      <c r="E26" s="559"/>
      <c r="F26" s="559"/>
      <c r="G26" s="559"/>
      <c r="H26" s="569" t="str">
        <f>IF(②選手情報入力!F20="","",②選手情報入力!F20)</f>
        <v/>
      </c>
      <c r="I26" s="569"/>
      <c r="J26" s="569"/>
      <c r="K26" s="569"/>
      <c r="L26" s="569"/>
      <c r="M26" s="569"/>
      <c r="N26" s="97" t="str">
        <f>IF(②選手情報入力!H20="","",②選手情報入力!H20)</f>
        <v/>
      </c>
      <c r="O26" s="418" t="str">
        <f>IF(②選手情報入力!G20="","",②選手情報入力!G20)</f>
        <v/>
      </c>
      <c r="P26" s="429" t="str">
        <f>IF(②選手情報入力!K20="","",②選手情報入力!K20)</f>
        <v/>
      </c>
      <c r="Q26" s="436" t="str">
        <f>IF(②選手情報入力!I20="","",VLOOKUP(②選手情報入力!I20,種目情報!$N$4:$O$85,2,FALSE))</f>
        <v/>
      </c>
      <c r="R26" s="437" t="str">
        <f>IF(②選手情報入力!N20="","",②選手情報入力!N20)</f>
        <v/>
      </c>
      <c r="S26" s="432" t="str">
        <f>IF(②選手情報入力!L20="","",VLOOKUP(②選手情報入力!L20,種目情報!$N$4:$O$85,2,FALSE))</f>
        <v/>
      </c>
      <c r="T26" s="424" t="str">
        <f>IF(②選手情報入力!R20="","",②選手情報入力!R20)</f>
        <v/>
      </c>
      <c r="U26" s="559" t="str">
        <f>IF(②選手情報入力!S20="","",②選手情報入力!S20)</f>
        <v/>
      </c>
      <c r="V26" s="560"/>
    </row>
    <row r="27" spans="1:22" ht="39" customHeight="1">
      <c r="A27" s="567">
        <v>12</v>
      </c>
      <c r="B27" s="568"/>
      <c r="C27" s="97" t="str">
        <f>IF(②選手情報入力!C21="","",②選手情報入力!B21&amp;②選手情報入力!C21)</f>
        <v/>
      </c>
      <c r="D27" s="559" t="str">
        <f>IF(②選手情報入力!D21="","",②選手情報入力!D21)</f>
        <v/>
      </c>
      <c r="E27" s="559"/>
      <c r="F27" s="559"/>
      <c r="G27" s="559"/>
      <c r="H27" s="569" t="str">
        <f>IF(②選手情報入力!F21="","",②選手情報入力!F21)</f>
        <v/>
      </c>
      <c r="I27" s="569"/>
      <c r="J27" s="569"/>
      <c r="K27" s="569"/>
      <c r="L27" s="569"/>
      <c r="M27" s="569"/>
      <c r="N27" s="97" t="str">
        <f>IF(②選手情報入力!H21="","",②選手情報入力!H21)</f>
        <v/>
      </c>
      <c r="O27" s="418" t="str">
        <f>IF(②選手情報入力!G21="","",②選手情報入力!G21)</f>
        <v/>
      </c>
      <c r="P27" s="429" t="str">
        <f>IF(②選手情報入力!K21="","",②選手情報入力!K21)</f>
        <v/>
      </c>
      <c r="Q27" s="436" t="str">
        <f>IF(②選手情報入力!I21="","",VLOOKUP(②選手情報入力!I21,種目情報!$N$4:$O$85,2,FALSE))</f>
        <v/>
      </c>
      <c r="R27" s="437" t="str">
        <f>IF(②選手情報入力!N21="","",②選手情報入力!N21)</f>
        <v/>
      </c>
      <c r="S27" s="432" t="str">
        <f>IF(②選手情報入力!L21="","",VLOOKUP(②選手情報入力!L21,種目情報!$N$4:$O$85,2,FALSE))</f>
        <v/>
      </c>
      <c r="T27" s="424" t="str">
        <f>IF(②選手情報入力!R21="","",②選手情報入力!R21)</f>
        <v/>
      </c>
      <c r="U27" s="559" t="str">
        <f>IF(②選手情報入力!S21="","",②選手情報入力!S21)</f>
        <v/>
      </c>
      <c r="V27" s="560"/>
    </row>
    <row r="28" spans="1:22" ht="39" customHeight="1">
      <c r="A28" s="567">
        <v>13</v>
      </c>
      <c r="B28" s="568"/>
      <c r="C28" s="97" t="str">
        <f>IF(②選手情報入力!C22="","",②選手情報入力!B22&amp;②選手情報入力!C22)</f>
        <v/>
      </c>
      <c r="D28" s="559" t="str">
        <f>IF(②選手情報入力!D22="","",②選手情報入力!D22)</f>
        <v/>
      </c>
      <c r="E28" s="559"/>
      <c r="F28" s="559"/>
      <c r="G28" s="559"/>
      <c r="H28" s="569" t="str">
        <f>IF(②選手情報入力!F22="","",②選手情報入力!F22)</f>
        <v/>
      </c>
      <c r="I28" s="569"/>
      <c r="J28" s="569"/>
      <c r="K28" s="569"/>
      <c r="L28" s="569"/>
      <c r="M28" s="569"/>
      <c r="N28" s="97" t="str">
        <f>IF(②選手情報入力!H22="","",②選手情報入力!H22)</f>
        <v/>
      </c>
      <c r="O28" s="418" t="str">
        <f>IF(②選手情報入力!G22="","",②選手情報入力!G22)</f>
        <v/>
      </c>
      <c r="P28" s="429" t="str">
        <f>IF(②選手情報入力!K22="","",②選手情報入力!K22)</f>
        <v/>
      </c>
      <c r="Q28" s="436" t="str">
        <f>IF(②選手情報入力!I22="","",VLOOKUP(②選手情報入力!I22,種目情報!$N$4:$O$85,2,FALSE))</f>
        <v/>
      </c>
      <c r="R28" s="437" t="str">
        <f>IF(②選手情報入力!N22="","",②選手情報入力!N22)</f>
        <v/>
      </c>
      <c r="S28" s="432" t="str">
        <f>IF(②選手情報入力!L22="","",VLOOKUP(②選手情報入力!L22,種目情報!$N$4:$O$85,2,FALSE))</f>
        <v/>
      </c>
      <c r="T28" s="424" t="str">
        <f>IF(②選手情報入力!R22="","",②選手情報入力!R22)</f>
        <v/>
      </c>
      <c r="U28" s="559" t="str">
        <f>IF(②選手情報入力!S22="","",②選手情報入力!S22)</f>
        <v/>
      </c>
      <c r="V28" s="560"/>
    </row>
    <row r="29" spans="1:22" ht="39" customHeight="1">
      <c r="A29" s="567">
        <v>14</v>
      </c>
      <c r="B29" s="568"/>
      <c r="C29" s="97" t="str">
        <f>IF(②選手情報入力!C23="","",②選手情報入力!B23&amp;②選手情報入力!C23)</f>
        <v/>
      </c>
      <c r="D29" s="559" t="str">
        <f>IF(②選手情報入力!D23="","",②選手情報入力!D23)</f>
        <v/>
      </c>
      <c r="E29" s="559"/>
      <c r="F29" s="559"/>
      <c r="G29" s="559"/>
      <c r="H29" s="569" t="str">
        <f>IF(②選手情報入力!F23="","",②選手情報入力!F23)</f>
        <v/>
      </c>
      <c r="I29" s="569"/>
      <c r="J29" s="569"/>
      <c r="K29" s="569"/>
      <c r="L29" s="569"/>
      <c r="M29" s="569"/>
      <c r="N29" s="97" t="str">
        <f>IF(②選手情報入力!H23="","",②選手情報入力!H23)</f>
        <v/>
      </c>
      <c r="O29" s="418" t="str">
        <f>IF(②選手情報入力!G23="","",②選手情報入力!G23)</f>
        <v/>
      </c>
      <c r="P29" s="429" t="str">
        <f>IF(②選手情報入力!K23="","",②選手情報入力!K23)</f>
        <v/>
      </c>
      <c r="Q29" s="436" t="str">
        <f>IF(②選手情報入力!I23="","",VLOOKUP(②選手情報入力!I23,種目情報!$N$4:$O$85,2,FALSE))</f>
        <v/>
      </c>
      <c r="R29" s="437" t="str">
        <f>IF(②選手情報入力!N23="","",②選手情報入力!N23)</f>
        <v/>
      </c>
      <c r="S29" s="432" t="str">
        <f>IF(②選手情報入力!L23="","",VLOOKUP(②選手情報入力!L23,種目情報!$N$4:$O$85,2,FALSE))</f>
        <v/>
      </c>
      <c r="T29" s="424" t="str">
        <f>IF(②選手情報入力!R23="","",②選手情報入力!R23)</f>
        <v/>
      </c>
      <c r="U29" s="559" t="str">
        <f>IF(②選手情報入力!S23="","",②選手情報入力!S23)</f>
        <v/>
      </c>
      <c r="V29" s="560"/>
    </row>
    <row r="30" spans="1:22" ht="39" customHeight="1" thickBot="1">
      <c r="A30" s="570">
        <v>15</v>
      </c>
      <c r="B30" s="571"/>
      <c r="C30" s="98" t="str">
        <f>IF(②選手情報入力!C24="","",②選手情報入力!B24&amp;②選手情報入力!C24)</f>
        <v/>
      </c>
      <c r="D30" s="561" t="str">
        <f>IF(②選手情報入力!D24="","",②選手情報入力!D24)</f>
        <v/>
      </c>
      <c r="E30" s="561"/>
      <c r="F30" s="561"/>
      <c r="G30" s="561"/>
      <c r="H30" s="572" t="str">
        <f>IF(②選手情報入力!F24="","",②選手情報入力!F24)</f>
        <v/>
      </c>
      <c r="I30" s="572"/>
      <c r="J30" s="572"/>
      <c r="K30" s="572"/>
      <c r="L30" s="572"/>
      <c r="M30" s="572"/>
      <c r="N30" s="98" t="str">
        <f>IF(②選手情報入力!H24="","",②選手情報入力!H24)</f>
        <v/>
      </c>
      <c r="O30" s="419" t="str">
        <f>IF(②選手情報入力!G24="","",②選手情報入力!G24)</f>
        <v/>
      </c>
      <c r="P30" s="430" t="str">
        <f>IF(②選手情報入力!K24="","",②選手情報入力!K24)</f>
        <v/>
      </c>
      <c r="Q30" s="438" t="str">
        <f>IF(②選手情報入力!I24="","",VLOOKUP(②選手情報入力!I24,種目情報!$N$4:$O$85,2,FALSE))</f>
        <v/>
      </c>
      <c r="R30" s="439" t="str">
        <f>IF(②選手情報入力!N24="","",②選手情報入力!N24)</f>
        <v/>
      </c>
      <c r="S30" s="433" t="str">
        <f>IF(②選手情報入力!L24="","",VLOOKUP(②選手情報入力!L24,種目情報!$N$4:$O$85,2,FALSE))</f>
        <v/>
      </c>
      <c r="T30" s="425" t="str">
        <f>IF(②選手情報入力!R24="","",②選手情報入力!R24)</f>
        <v/>
      </c>
      <c r="U30" s="561" t="str">
        <f>IF(②選手情報入力!S24="","",②選手情報入力!S24)</f>
        <v/>
      </c>
      <c r="V30" s="562"/>
    </row>
    <row r="31" spans="1:22" ht="6" customHeight="1">
      <c r="A31" s="8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103"/>
      <c r="T31" s="103"/>
      <c r="U31" s="103"/>
      <c r="V31" s="101"/>
    </row>
    <row r="32" spans="1:22" ht="15" customHeight="1">
      <c r="A32" s="77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1"/>
      <c r="S32" s="78"/>
      <c r="T32" s="79" t="s">
        <v>119</v>
      </c>
      <c r="U32" s="106">
        <f>②選手情報入力!G100</f>
        <v>0</v>
      </c>
      <c r="V32" s="102" t="s">
        <v>145</v>
      </c>
    </row>
    <row r="33" spans="1:22" ht="21" customHeight="1">
      <c r="A33" s="80" t="s">
        <v>120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99">
        <f>SUM(U32,U34)</f>
        <v>0</v>
      </c>
      <c r="S33" s="81" t="s">
        <v>121</v>
      </c>
      <c r="T33" s="82"/>
      <c r="U33" s="85"/>
      <c r="V33" s="101"/>
    </row>
    <row r="34" spans="1:22" ht="21" customHeight="1">
      <c r="A34" s="83"/>
      <c r="B34" s="81" t="s">
        <v>122</v>
      </c>
      <c r="C34" s="556">
        <f>IF(R33="","",R33*700)</f>
        <v>0</v>
      </c>
      <c r="D34" s="556"/>
      <c r="E34" s="81" t="s">
        <v>1</v>
      </c>
      <c r="F34" s="84" t="s">
        <v>123</v>
      </c>
      <c r="G34" s="84"/>
      <c r="H34" s="84"/>
      <c r="I34" s="84"/>
      <c r="J34" s="84"/>
      <c r="K34" s="84"/>
      <c r="L34" s="85"/>
      <c r="M34" s="62"/>
      <c r="N34" s="62"/>
      <c r="O34" s="62"/>
      <c r="P34" s="62"/>
      <c r="Q34" s="62"/>
      <c r="R34" s="62"/>
      <c r="S34" s="62"/>
      <c r="T34" s="86" t="s">
        <v>124</v>
      </c>
      <c r="U34" s="105">
        <f>②選手情報入力!G101</f>
        <v>0</v>
      </c>
      <c r="V34" s="101" t="s">
        <v>145</v>
      </c>
    </row>
    <row r="35" spans="1:22" ht="14.25">
      <c r="A35" s="557"/>
      <c r="B35" s="55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101"/>
    </row>
    <row r="36" spans="1:22" ht="14.25">
      <c r="A36" s="557"/>
      <c r="B36" s="552"/>
      <c r="C36" s="62" t="s">
        <v>125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101"/>
    </row>
    <row r="37" spans="1:22" ht="14.25">
      <c r="A37" s="557"/>
      <c r="B37" s="55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223"/>
      <c r="Q37" s="223"/>
      <c r="R37" s="223"/>
      <c r="S37" s="223"/>
      <c r="T37" s="223"/>
      <c r="U37" s="62"/>
      <c r="V37" s="101"/>
    </row>
    <row r="38" spans="1:22" ht="17.25" customHeight="1">
      <c r="A38" s="557"/>
      <c r="B38" s="552"/>
      <c r="C38" s="558">
        <f ca="1">TODAY()</f>
        <v>42941</v>
      </c>
      <c r="D38" s="558"/>
      <c r="E38" s="558"/>
      <c r="F38" s="558"/>
      <c r="G38" s="558"/>
      <c r="H38" s="558"/>
      <c r="I38" s="558"/>
      <c r="J38" s="558"/>
      <c r="K38" s="558"/>
      <c r="L38" s="62"/>
      <c r="M38" s="62"/>
      <c r="N38" s="62"/>
      <c r="O38" s="62"/>
      <c r="P38" s="224"/>
      <c r="Q38" s="224"/>
      <c r="R38" s="223"/>
      <c r="S38" s="223"/>
      <c r="T38" s="223"/>
      <c r="U38" s="62"/>
      <c r="V38" s="101"/>
    </row>
    <row r="39" spans="1:22" s="87" customFormat="1" ht="21.75" customHeight="1">
      <c r="A39" s="557"/>
      <c r="B39" s="55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5" t="s">
        <v>126</v>
      </c>
      <c r="Q39" s="65"/>
      <c r="R39" s="498" t="str">
        <f>IF(①学校情報入力!D6="","",①学校情報入力!D6)</f>
        <v/>
      </c>
      <c r="S39" s="498"/>
      <c r="T39" s="498"/>
      <c r="U39" s="63" t="s">
        <v>127</v>
      </c>
      <c r="V39" s="102"/>
    </row>
    <row r="40" spans="1:22" ht="14.25" thickBot="1">
      <c r="A40" s="531"/>
      <c r="B40" s="532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</row>
    <row r="41" spans="1:22" customFormat="1" ht="7.5" customHeight="1"/>
    <row r="42" spans="1:22" ht="33.75" customHeight="1">
      <c r="U42" s="499">
        <f>$U$4</f>
        <v>99</v>
      </c>
      <c r="V42" s="500"/>
    </row>
    <row r="43" spans="1:22" ht="25.5">
      <c r="B43" s="501" t="s">
        <v>108</v>
      </c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</row>
    <row r="44" spans="1:22" ht="14.25" thickBot="1"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22" ht="14.25" customHeight="1" thickBot="1">
      <c r="P45" s="502" t="s">
        <v>109</v>
      </c>
      <c r="Q45" s="503"/>
      <c r="R45" s="503"/>
      <c r="S45" s="506" t="str">
        <f>$S$7</f>
        <v/>
      </c>
      <c r="T45" s="507"/>
      <c r="U45" s="507"/>
      <c r="V45" s="508"/>
    </row>
    <row r="46" spans="1:22" ht="14.25" customHeight="1" thickBot="1">
      <c r="A46" s="512" t="s">
        <v>51</v>
      </c>
      <c r="B46" s="513"/>
      <c r="C46" s="514"/>
      <c r="D46" s="506" t="str">
        <f>$D$8</f>
        <v>新人戦大会</v>
      </c>
      <c r="E46" s="507"/>
      <c r="F46" s="507"/>
      <c r="G46" s="507"/>
      <c r="H46" s="508"/>
      <c r="K46" s="74"/>
      <c r="P46" s="504"/>
      <c r="Q46" s="505"/>
      <c r="R46" s="505"/>
      <c r="S46" s="509"/>
      <c r="T46" s="510"/>
      <c r="U46" s="510"/>
      <c r="V46" s="511"/>
    </row>
    <row r="47" spans="1:22" ht="15" customHeight="1" thickBot="1">
      <c r="A47" s="512"/>
      <c r="B47" s="513"/>
      <c r="C47" s="514"/>
      <c r="D47" s="509"/>
      <c r="E47" s="510"/>
      <c r="F47" s="510"/>
      <c r="G47" s="510"/>
      <c r="H47" s="511"/>
      <c r="I47" s="92"/>
      <c r="J47" s="92"/>
      <c r="K47" s="92"/>
      <c r="L47" s="92"/>
      <c r="M47" s="92"/>
      <c r="N47" s="92"/>
      <c r="O47" s="75"/>
      <c r="P47" s="503"/>
      <c r="Q47" s="277"/>
      <c r="R47" s="503"/>
      <c r="S47" s="516"/>
      <c r="T47" s="516"/>
      <c r="U47" s="75"/>
    </row>
    <row r="48" spans="1:22" ht="15" customHeight="1" thickBot="1">
      <c r="A48" s="512" t="s">
        <v>110</v>
      </c>
      <c r="B48" s="513"/>
      <c r="C48" s="514"/>
      <c r="D48" s="517" t="s">
        <v>248</v>
      </c>
      <c r="E48" s="518"/>
      <c r="F48" s="518"/>
      <c r="G48" s="518"/>
      <c r="H48" s="519"/>
      <c r="I48" s="92"/>
      <c r="J48" s="92"/>
      <c r="K48" s="92"/>
      <c r="L48" s="92"/>
      <c r="M48" s="92"/>
      <c r="N48" s="92"/>
      <c r="O48" s="75"/>
      <c r="P48" s="515"/>
      <c r="Q48" s="278"/>
      <c r="R48" s="515"/>
      <c r="S48" s="515"/>
      <c r="T48" s="515"/>
      <c r="U48" s="523">
        <v>2</v>
      </c>
    </row>
    <row r="49" spans="1:22" ht="14.25" customHeight="1" thickBot="1">
      <c r="A49" s="512"/>
      <c r="B49" s="513"/>
      <c r="C49" s="514"/>
      <c r="D49" s="520"/>
      <c r="E49" s="521"/>
      <c r="F49" s="521"/>
      <c r="G49" s="521"/>
      <c r="H49" s="522"/>
      <c r="I49" s="516"/>
      <c r="J49" s="516"/>
      <c r="K49" s="516"/>
      <c r="L49" s="516"/>
      <c r="M49" s="516"/>
      <c r="N49" s="93"/>
      <c r="O49" s="75"/>
      <c r="P49" s="75"/>
      <c r="Q49" s="75"/>
      <c r="R49" s="75"/>
      <c r="S49" s="75"/>
      <c r="T49" s="76" t="s">
        <v>111</v>
      </c>
      <c r="U49" s="524"/>
      <c r="V49" s="100"/>
    </row>
    <row r="50" spans="1:22" ht="7.5" customHeight="1" thickBot="1"/>
    <row r="51" spans="1:22" ht="24" customHeight="1">
      <c r="A51" s="525" t="s">
        <v>112</v>
      </c>
      <c r="B51" s="526"/>
      <c r="C51" s="527"/>
      <c r="D51" s="528">
        <f>$D$13</f>
        <v>0</v>
      </c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30"/>
    </row>
    <row r="52" spans="1:22" ht="24" customHeight="1" thickBot="1">
      <c r="A52" s="546" t="s">
        <v>113</v>
      </c>
      <c r="B52" s="547"/>
      <c r="C52" s="548"/>
      <c r="D52" s="549" t="str">
        <f>$D$14</f>
        <v/>
      </c>
      <c r="E52" s="550"/>
      <c r="F52" s="550"/>
      <c r="G52" s="550"/>
      <c r="H52" s="550"/>
      <c r="I52" s="550"/>
      <c r="J52" s="550"/>
      <c r="K52" s="550"/>
      <c r="L52" s="550"/>
      <c r="M52" s="551"/>
      <c r="N52" s="552"/>
      <c r="O52" s="552"/>
      <c r="P52" s="552"/>
      <c r="Q52" s="552"/>
      <c r="R52" s="552"/>
      <c r="S52" s="552"/>
      <c r="T52" s="552"/>
      <c r="U52" s="552"/>
      <c r="V52" s="553"/>
    </row>
    <row r="53" spans="1:22" ht="36" customHeight="1" thickBot="1">
      <c r="A53" s="538" t="s">
        <v>114</v>
      </c>
      <c r="B53" s="554"/>
      <c r="C53" s="415" t="s">
        <v>115</v>
      </c>
      <c r="D53" s="541" t="s">
        <v>118</v>
      </c>
      <c r="E53" s="539"/>
      <c r="F53" s="539"/>
      <c r="G53" s="554"/>
      <c r="H53" s="541" t="s">
        <v>116</v>
      </c>
      <c r="I53" s="539"/>
      <c r="J53" s="539"/>
      <c r="K53" s="539"/>
      <c r="L53" s="539"/>
      <c r="M53" s="554"/>
      <c r="N53" s="415" t="s">
        <v>2</v>
      </c>
      <c r="O53" s="416" t="s">
        <v>40</v>
      </c>
      <c r="P53" s="538" t="s">
        <v>117</v>
      </c>
      <c r="Q53" s="539"/>
      <c r="R53" s="539"/>
      <c r="S53" s="540"/>
      <c r="T53" s="422" t="str">
        <f>T15</f>
        <v>4X100mR</v>
      </c>
      <c r="U53" s="541" t="str">
        <f>U15</f>
        <v>4X400mR</v>
      </c>
      <c r="V53" s="540"/>
    </row>
    <row r="54" spans="1:22" ht="39" customHeight="1">
      <c r="A54" s="542">
        <v>16</v>
      </c>
      <c r="B54" s="543"/>
      <c r="C54" s="96" t="str">
        <f>IF(②選手情報入力!C25="","",②選手情報入力!B25&amp;②選手情報入力!C25)</f>
        <v/>
      </c>
      <c r="D54" s="544" t="str">
        <f>IF(②選手情報入力!D25="","",②選手情報入力!D25)</f>
        <v/>
      </c>
      <c r="E54" s="544"/>
      <c r="F54" s="544"/>
      <c r="G54" s="544"/>
      <c r="H54" s="555" t="str">
        <f>IF(②選手情報入力!F25="","",②選手情報入力!F25)</f>
        <v/>
      </c>
      <c r="I54" s="555"/>
      <c r="J54" s="555"/>
      <c r="K54" s="555"/>
      <c r="L54" s="555"/>
      <c r="M54" s="555"/>
      <c r="N54" s="96" t="str">
        <f>IF(②選手情報入力!H25="","",②選手情報入力!H25)</f>
        <v/>
      </c>
      <c r="O54" s="420" t="str">
        <f>IF(②選手情報入力!G25="","",②選手情報入力!G25)</f>
        <v/>
      </c>
      <c r="P54" s="428" t="str">
        <f>IF(②選手情報入力!K25="","",②選手情報入力!K25)</f>
        <v/>
      </c>
      <c r="Q54" s="434" t="str">
        <f>IF(②選手情報入力!I25="","",VLOOKUP(②選手情報入力!I25,種目情報!$N$4:$O$85,2,FALSE))</f>
        <v/>
      </c>
      <c r="R54" s="435" t="str">
        <f>IF(②選手情報入力!N25="","",②選手情報入力!N25)</f>
        <v/>
      </c>
      <c r="S54" s="431" t="str">
        <f>IF(②選手情報入力!L25="","",VLOOKUP(②選手情報入力!L25,種目情報!$N$4:$O$85,2,FALSE))</f>
        <v/>
      </c>
      <c r="T54" s="426" t="str">
        <f>IF(②選手情報入力!R25="","",②選手情報入力!R25)</f>
        <v/>
      </c>
      <c r="U54" s="544" t="str">
        <f>IF(②選手情報入力!S25="","",②選手情報入力!S25)</f>
        <v/>
      </c>
      <c r="V54" s="545"/>
    </row>
    <row r="55" spans="1:22" ht="39" customHeight="1">
      <c r="A55" s="535">
        <v>17</v>
      </c>
      <c r="B55" s="536"/>
      <c r="C55" s="104" t="str">
        <f>IF(②選手情報入力!C26="","",②選手情報入力!B26&amp;②選手情報入力!C26)</f>
        <v/>
      </c>
      <c r="D55" s="533" t="str">
        <f>IF(②選手情報入力!D26="","",②選手情報入力!D26)</f>
        <v/>
      </c>
      <c r="E55" s="533"/>
      <c r="F55" s="533"/>
      <c r="G55" s="533"/>
      <c r="H55" s="537" t="str">
        <f>IF(②選手情報入力!F26="","",②選手情報入力!F26)</f>
        <v/>
      </c>
      <c r="I55" s="537"/>
      <c r="J55" s="537"/>
      <c r="K55" s="537"/>
      <c r="L55" s="537"/>
      <c r="M55" s="537"/>
      <c r="N55" s="104" t="str">
        <f>IF(②選手情報入力!H26="","",②選手情報入力!H26)</f>
        <v/>
      </c>
      <c r="O55" s="417" t="str">
        <f>IF(②選手情報入力!G26="","",②選手情報入力!G26)</f>
        <v/>
      </c>
      <c r="P55" s="429" t="str">
        <f>IF(②選手情報入力!K26="","",②選手情報入力!K26)</f>
        <v/>
      </c>
      <c r="Q55" s="436" t="str">
        <f>IF(②選手情報入力!I26="","",VLOOKUP(②選手情報入力!I26,種目情報!$N$4:$O$85,2,FALSE))</f>
        <v/>
      </c>
      <c r="R55" s="437" t="str">
        <f>IF(②選手情報入力!N26="","",②選手情報入力!N26)</f>
        <v/>
      </c>
      <c r="S55" s="432" t="str">
        <f>IF(②選手情報入力!L26="","",VLOOKUP(②選手情報入力!L26,種目情報!$N$4:$O$85,2,FALSE))</f>
        <v/>
      </c>
      <c r="T55" s="423" t="str">
        <f>IF(②選手情報入力!R26="","",②選手情報入力!R26)</f>
        <v/>
      </c>
      <c r="U55" s="533" t="str">
        <f>IF(②選手情報入力!S26="","",②選手情報入力!S26)</f>
        <v/>
      </c>
      <c r="V55" s="534"/>
    </row>
    <row r="56" spans="1:22" ht="39" customHeight="1">
      <c r="A56" s="535">
        <v>18</v>
      </c>
      <c r="B56" s="536"/>
      <c r="C56" s="104" t="str">
        <f>IF(②選手情報入力!C27="","",②選手情報入力!B27&amp;②選手情報入力!C27)</f>
        <v/>
      </c>
      <c r="D56" s="533" t="str">
        <f>IF(②選手情報入力!D27="","",②選手情報入力!D27)</f>
        <v/>
      </c>
      <c r="E56" s="533"/>
      <c r="F56" s="533"/>
      <c r="G56" s="533"/>
      <c r="H56" s="537" t="str">
        <f>IF(②選手情報入力!F27="","",②選手情報入力!F27)</f>
        <v/>
      </c>
      <c r="I56" s="537"/>
      <c r="J56" s="537"/>
      <c r="K56" s="537"/>
      <c r="L56" s="537"/>
      <c r="M56" s="537"/>
      <c r="N56" s="104" t="str">
        <f>IF(②選手情報入力!H27="","",②選手情報入力!H27)</f>
        <v/>
      </c>
      <c r="O56" s="417" t="str">
        <f>IF(②選手情報入力!G27="","",②選手情報入力!G27)</f>
        <v/>
      </c>
      <c r="P56" s="429" t="str">
        <f>IF(②選手情報入力!K27="","",②選手情報入力!K27)</f>
        <v/>
      </c>
      <c r="Q56" s="436" t="str">
        <f>IF(②選手情報入力!I27="","",VLOOKUP(②選手情報入力!I27,種目情報!$N$4:$O$85,2,FALSE))</f>
        <v/>
      </c>
      <c r="R56" s="437" t="str">
        <f>IF(②選手情報入力!N27="","",②選手情報入力!N27)</f>
        <v/>
      </c>
      <c r="S56" s="432" t="str">
        <f>IF(②選手情報入力!L27="","",VLOOKUP(②選手情報入力!L27,種目情報!$N$4:$O$85,2,FALSE))</f>
        <v/>
      </c>
      <c r="T56" s="423" t="str">
        <f>IF(②選手情報入力!R27="","",②選手情報入力!R27)</f>
        <v/>
      </c>
      <c r="U56" s="533" t="str">
        <f>IF(②選手情報入力!S27="","",②選手情報入力!S27)</f>
        <v/>
      </c>
      <c r="V56" s="534"/>
    </row>
    <row r="57" spans="1:22" ht="39" customHeight="1">
      <c r="A57" s="535">
        <v>19</v>
      </c>
      <c r="B57" s="536"/>
      <c r="C57" s="104" t="str">
        <f>IF(②選手情報入力!C28="","",②選手情報入力!B28&amp;②選手情報入力!C28)</f>
        <v/>
      </c>
      <c r="D57" s="533" t="str">
        <f>IF(②選手情報入力!D28="","",②選手情報入力!D28)</f>
        <v/>
      </c>
      <c r="E57" s="533"/>
      <c r="F57" s="533"/>
      <c r="G57" s="533"/>
      <c r="H57" s="537" t="str">
        <f>IF(②選手情報入力!F28="","",②選手情報入力!F28)</f>
        <v/>
      </c>
      <c r="I57" s="537"/>
      <c r="J57" s="537"/>
      <c r="K57" s="537"/>
      <c r="L57" s="537"/>
      <c r="M57" s="537"/>
      <c r="N57" s="104" t="str">
        <f>IF(②選手情報入力!H28="","",②選手情報入力!H28)</f>
        <v/>
      </c>
      <c r="O57" s="417" t="str">
        <f>IF(②選手情報入力!G28="","",②選手情報入力!G28)</f>
        <v/>
      </c>
      <c r="P57" s="429" t="str">
        <f>IF(②選手情報入力!K28="","",②選手情報入力!K28)</f>
        <v/>
      </c>
      <c r="Q57" s="436" t="str">
        <f>IF(②選手情報入力!I28="","",VLOOKUP(②選手情報入力!I28,種目情報!$N$4:$O$85,2,FALSE))</f>
        <v/>
      </c>
      <c r="R57" s="437" t="str">
        <f>IF(②選手情報入力!N28="","",②選手情報入力!N28)</f>
        <v/>
      </c>
      <c r="S57" s="432" t="str">
        <f>IF(②選手情報入力!L28="","",VLOOKUP(②選手情報入力!L28,種目情報!$N$4:$O$85,2,FALSE))</f>
        <v/>
      </c>
      <c r="T57" s="423" t="str">
        <f>IF(②選手情報入力!R28="","",②選手情報入力!R28)</f>
        <v/>
      </c>
      <c r="U57" s="533" t="str">
        <f>IF(②選手情報入力!S28="","",②選手情報入力!S28)</f>
        <v/>
      </c>
      <c r="V57" s="534"/>
    </row>
    <row r="58" spans="1:22" ht="39" customHeight="1">
      <c r="A58" s="535">
        <v>20</v>
      </c>
      <c r="B58" s="536"/>
      <c r="C58" s="104" t="str">
        <f>IF(②選手情報入力!C29="","",②選手情報入力!B29&amp;②選手情報入力!C29)</f>
        <v/>
      </c>
      <c r="D58" s="533" t="str">
        <f>IF(②選手情報入力!D29="","",②選手情報入力!D29)</f>
        <v/>
      </c>
      <c r="E58" s="533"/>
      <c r="F58" s="533"/>
      <c r="G58" s="533"/>
      <c r="H58" s="537" t="str">
        <f>IF(②選手情報入力!F29="","",②選手情報入力!F29)</f>
        <v/>
      </c>
      <c r="I58" s="537"/>
      <c r="J58" s="537"/>
      <c r="K58" s="537"/>
      <c r="L58" s="537"/>
      <c r="M58" s="537"/>
      <c r="N58" s="104" t="str">
        <f>IF(②選手情報入力!H29="","",②選手情報入力!H29)</f>
        <v/>
      </c>
      <c r="O58" s="417" t="str">
        <f>IF(②選手情報入力!G29="","",②選手情報入力!G29)</f>
        <v/>
      </c>
      <c r="P58" s="429" t="str">
        <f>IF(②選手情報入力!K29="","",②選手情報入力!K29)</f>
        <v/>
      </c>
      <c r="Q58" s="436" t="str">
        <f>IF(②選手情報入力!I29="","",VLOOKUP(②選手情報入力!I29,種目情報!$N$4:$O$85,2,FALSE))</f>
        <v/>
      </c>
      <c r="R58" s="437" t="str">
        <f>IF(②選手情報入力!N29="","",②選手情報入力!N29)</f>
        <v/>
      </c>
      <c r="S58" s="432" t="str">
        <f>IF(②選手情報入力!L29="","",VLOOKUP(②選手情報入力!L29,種目情報!$N$4:$O$85,2,FALSE))</f>
        <v/>
      </c>
      <c r="T58" s="423" t="str">
        <f>IF(②選手情報入力!R29="","",②選手情報入力!R29)</f>
        <v/>
      </c>
      <c r="U58" s="533" t="str">
        <f>IF(②選手情報入力!S29="","",②選手情報入力!S29)</f>
        <v/>
      </c>
      <c r="V58" s="534"/>
    </row>
    <row r="59" spans="1:22" ht="39" customHeight="1">
      <c r="A59" s="535">
        <v>21</v>
      </c>
      <c r="B59" s="536"/>
      <c r="C59" s="104" t="str">
        <f>IF(②選手情報入力!C30="","",②選手情報入力!B30&amp;②選手情報入力!C30)</f>
        <v/>
      </c>
      <c r="D59" s="533" t="str">
        <f>IF(②選手情報入力!D30="","",②選手情報入力!D30)</f>
        <v/>
      </c>
      <c r="E59" s="533"/>
      <c r="F59" s="533"/>
      <c r="G59" s="533"/>
      <c r="H59" s="537" t="str">
        <f>IF(②選手情報入力!F30="","",②選手情報入力!F30)</f>
        <v/>
      </c>
      <c r="I59" s="537"/>
      <c r="J59" s="537"/>
      <c r="K59" s="537"/>
      <c r="L59" s="537"/>
      <c r="M59" s="537"/>
      <c r="N59" s="104" t="str">
        <f>IF(②選手情報入力!H30="","",②選手情報入力!H30)</f>
        <v/>
      </c>
      <c r="O59" s="417" t="str">
        <f>IF(②選手情報入力!G30="","",②選手情報入力!G30)</f>
        <v/>
      </c>
      <c r="P59" s="429" t="str">
        <f>IF(②選手情報入力!K30="","",②選手情報入力!K30)</f>
        <v/>
      </c>
      <c r="Q59" s="436" t="str">
        <f>IF(②選手情報入力!I30="","",VLOOKUP(②選手情報入力!I30,種目情報!$N$4:$O$85,2,FALSE))</f>
        <v/>
      </c>
      <c r="R59" s="437" t="str">
        <f>IF(②選手情報入力!N30="","",②選手情報入力!N30)</f>
        <v/>
      </c>
      <c r="S59" s="432" t="str">
        <f>IF(②選手情報入力!L30="","",VLOOKUP(②選手情報入力!L30,種目情報!$N$4:$O$85,2,FALSE))</f>
        <v/>
      </c>
      <c r="T59" s="423" t="str">
        <f>IF(②選手情報入力!R30="","",②選手情報入力!R30)</f>
        <v/>
      </c>
      <c r="U59" s="533" t="str">
        <f>IF(②選手情報入力!S30="","",②選手情報入力!S30)</f>
        <v/>
      </c>
      <c r="V59" s="534"/>
    </row>
    <row r="60" spans="1:22" ht="39" customHeight="1">
      <c r="A60" s="535">
        <v>22</v>
      </c>
      <c r="B60" s="536"/>
      <c r="C60" s="104" t="str">
        <f>IF(②選手情報入力!C31="","",②選手情報入力!B31&amp;②選手情報入力!C31)</f>
        <v/>
      </c>
      <c r="D60" s="533" t="str">
        <f>IF(②選手情報入力!D31="","",②選手情報入力!D31)</f>
        <v/>
      </c>
      <c r="E60" s="533"/>
      <c r="F60" s="533"/>
      <c r="G60" s="533"/>
      <c r="H60" s="537" t="str">
        <f>IF(②選手情報入力!F31="","",②選手情報入力!F31)</f>
        <v/>
      </c>
      <c r="I60" s="537"/>
      <c r="J60" s="537"/>
      <c r="K60" s="537"/>
      <c r="L60" s="537"/>
      <c r="M60" s="537"/>
      <c r="N60" s="104" t="str">
        <f>IF(②選手情報入力!H31="","",②選手情報入力!H31)</f>
        <v/>
      </c>
      <c r="O60" s="417" t="str">
        <f>IF(②選手情報入力!G31="","",②選手情報入力!G31)</f>
        <v/>
      </c>
      <c r="P60" s="429" t="str">
        <f>IF(②選手情報入力!K31="","",②選手情報入力!K31)</f>
        <v/>
      </c>
      <c r="Q60" s="436" t="str">
        <f>IF(②選手情報入力!I31="","",VLOOKUP(②選手情報入力!I31,種目情報!$N$4:$O$85,2,FALSE))</f>
        <v/>
      </c>
      <c r="R60" s="437" t="str">
        <f>IF(②選手情報入力!N31="","",②選手情報入力!N31)</f>
        <v/>
      </c>
      <c r="S60" s="432" t="str">
        <f>IF(②選手情報入力!L31="","",VLOOKUP(②選手情報入力!L31,種目情報!$N$4:$O$85,2,FALSE))</f>
        <v/>
      </c>
      <c r="T60" s="423" t="str">
        <f>IF(②選手情報入力!R31="","",②選手情報入力!R31)</f>
        <v/>
      </c>
      <c r="U60" s="533" t="str">
        <f>IF(②選手情報入力!S31="","",②選手情報入力!S31)</f>
        <v/>
      </c>
      <c r="V60" s="534"/>
    </row>
    <row r="61" spans="1:22" ht="39" customHeight="1">
      <c r="A61" s="535">
        <v>23</v>
      </c>
      <c r="B61" s="536"/>
      <c r="C61" s="104" t="str">
        <f>IF(②選手情報入力!C32="","",②選手情報入力!B32&amp;②選手情報入力!C32)</f>
        <v/>
      </c>
      <c r="D61" s="533" t="str">
        <f>IF(②選手情報入力!D32="","",②選手情報入力!D32)</f>
        <v/>
      </c>
      <c r="E61" s="533"/>
      <c r="F61" s="533"/>
      <c r="G61" s="533"/>
      <c r="H61" s="537" t="str">
        <f>IF(②選手情報入力!F32="","",②選手情報入力!F32)</f>
        <v/>
      </c>
      <c r="I61" s="537"/>
      <c r="J61" s="537"/>
      <c r="K61" s="537"/>
      <c r="L61" s="537"/>
      <c r="M61" s="537"/>
      <c r="N61" s="104" t="str">
        <f>IF(②選手情報入力!H32="","",②選手情報入力!H32)</f>
        <v/>
      </c>
      <c r="O61" s="417" t="str">
        <f>IF(②選手情報入力!G32="","",②選手情報入力!G32)</f>
        <v/>
      </c>
      <c r="P61" s="429" t="str">
        <f>IF(②選手情報入力!K32="","",②選手情報入力!K32)</f>
        <v/>
      </c>
      <c r="Q61" s="436" t="str">
        <f>IF(②選手情報入力!I32="","",VLOOKUP(②選手情報入力!I32,種目情報!$N$4:$O$85,2,FALSE))</f>
        <v/>
      </c>
      <c r="R61" s="437" t="str">
        <f>IF(②選手情報入力!N32="","",②選手情報入力!N32)</f>
        <v/>
      </c>
      <c r="S61" s="432" t="str">
        <f>IF(②選手情報入力!L32="","",VLOOKUP(②選手情報入力!L32,種目情報!$N$4:$O$85,2,FALSE))</f>
        <v/>
      </c>
      <c r="T61" s="423" t="str">
        <f>IF(②選手情報入力!R32="","",②選手情報入力!R32)</f>
        <v/>
      </c>
      <c r="U61" s="533" t="str">
        <f>IF(②選手情報入力!S32="","",②選手情報入力!S32)</f>
        <v/>
      </c>
      <c r="V61" s="534"/>
    </row>
    <row r="62" spans="1:22" ht="39" customHeight="1">
      <c r="A62" s="535">
        <v>24</v>
      </c>
      <c r="B62" s="536"/>
      <c r="C62" s="104" t="str">
        <f>IF(②選手情報入力!C33="","",②選手情報入力!B33&amp;②選手情報入力!C33)</f>
        <v/>
      </c>
      <c r="D62" s="533" t="str">
        <f>IF(②選手情報入力!D33="","",②選手情報入力!D33)</f>
        <v/>
      </c>
      <c r="E62" s="533"/>
      <c r="F62" s="533"/>
      <c r="G62" s="533"/>
      <c r="H62" s="537" t="str">
        <f>IF(②選手情報入力!F33="","",②選手情報入力!F33)</f>
        <v/>
      </c>
      <c r="I62" s="537"/>
      <c r="J62" s="537"/>
      <c r="K62" s="537"/>
      <c r="L62" s="537"/>
      <c r="M62" s="537"/>
      <c r="N62" s="104" t="str">
        <f>IF(②選手情報入力!H33="","",②選手情報入力!H33)</f>
        <v/>
      </c>
      <c r="O62" s="417" t="str">
        <f>IF(②選手情報入力!G33="","",②選手情報入力!G33)</f>
        <v/>
      </c>
      <c r="P62" s="429" t="str">
        <f>IF(②選手情報入力!K33="","",②選手情報入力!K33)</f>
        <v/>
      </c>
      <c r="Q62" s="436" t="str">
        <f>IF(②選手情報入力!I33="","",VLOOKUP(②選手情報入力!I33,種目情報!$N$4:$O$85,2,FALSE))</f>
        <v/>
      </c>
      <c r="R62" s="437" t="str">
        <f>IF(②選手情報入力!N33="","",②選手情報入力!N33)</f>
        <v/>
      </c>
      <c r="S62" s="432" t="str">
        <f>IF(②選手情報入力!L33="","",VLOOKUP(②選手情報入力!L33,種目情報!$N$4:$O$85,2,FALSE))</f>
        <v/>
      </c>
      <c r="T62" s="423" t="str">
        <f>IF(②選手情報入力!R33="","",②選手情報入力!R33)</f>
        <v/>
      </c>
      <c r="U62" s="533" t="str">
        <f>IF(②選手情報入力!S33="","",②選手情報入力!S33)</f>
        <v/>
      </c>
      <c r="V62" s="534"/>
    </row>
    <row r="63" spans="1:22" ht="39" customHeight="1">
      <c r="A63" s="535">
        <v>25</v>
      </c>
      <c r="B63" s="536"/>
      <c r="C63" s="104" t="str">
        <f>IF(②選手情報入力!C34="","",②選手情報入力!B34&amp;②選手情報入力!C34)</f>
        <v/>
      </c>
      <c r="D63" s="533" t="str">
        <f>IF(②選手情報入力!D34="","",②選手情報入力!D34)</f>
        <v/>
      </c>
      <c r="E63" s="533"/>
      <c r="F63" s="533"/>
      <c r="G63" s="533"/>
      <c r="H63" s="537" t="str">
        <f>IF(②選手情報入力!F34="","",②選手情報入力!F34)</f>
        <v/>
      </c>
      <c r="I63" s="537"/>
      <c r="J63" s="537"/>
      <c r="K63" s="537"/>
      <c r="L63" s="537"/>
      <c r="M63" s="537"/>
      <c r="N63" s="104" t="str">
        <f>IF(②選手情報入力!H34="","",②選手情報入力!H34)</f>
        <v/>
      </c>
      <c r="O63" s="417" t="str">
        <f>IF(②選手情報入力!G34="","",②選手情報入力!G34)</f>
        <v/>
      </c>
      <c r="P63" s="429" t="str">
        <f>IF(②選手情報入力!K34="","",②選手情報入力!K34)</f>
        <v/>
      </c>
      <c r="Q63" s="436" t="str">
        <f>IF(②選手情報入力!I34="","",VLOOKUP(②選手情報入力!I34,種目情報!$N$4:$O$85,2,FALSE))</f>
        <v/>
      </c>
      <c r="R63" s="437" t="str">
        <f>IF(②選手情報入力!N34="","",②選手情報入力!N34)</f>
        <v/>
      </c>
      <c r="S63" s="432" t="str">
        <f>IF(②選手情報入力!L34="","",VLOOKUP(②選手情報入力!L34,種目情報!$N$4:$O$85,2,FALSE))</f>
        <v/>
      </c>
      <c r="T63" s="423" t="str">
        <f>IF(②選手情報入力!R34="","",②選手情報入力!R34)</f>
        <v/>
      </c>
      <c r="U63" s="533" t="str">
        <f>IF(②選手情報入力!S34="","",②選手情報入力!S34)</f>
        <v/>
      </c>
      <c r="V63" s="534"/>
    </row>
    <row r="64" spans="1:22" ht="39" customHeight="1">
      <c r="A64" s="535">
        <v>26</v>
      </c>
      <c r="B64" s="536"/>
      <c r="C64" s="104" t="str">
        <f>IF(②選手情報入力!C35="","",②選手情報入力!B35&amp;②選手情報入力!C35)</f>
        <v/>
      </c>
      <c r="D64" s="533" t="str">
        <f>IF(②選手情報入力!D35="","",②選手情報入力!D35)</f>
        <v/>
      </c>
      <c r="E64" s="533"/>
      <c r="F64" s="533"/>
      <c r="G64" s="533"/>
      <c r="H64" s="537" t="str">
        <f>IF(②選手情報入力!F35="","",②選手情報入力!F35)</f>
        <v/>
      </c>
      <c r="I64" s="537"/>
      <c r="J64" s="537"/>
      <c r="K64" s="537"/>
      <c r="L64" s="537"/>
      <c r="M64" s="537"/>
      <c r="N64" s="104" t="str">
        <f>IF(②選手情報入力!H35="","",②選手情報入力!H35)</f>
        <v/>
      </c>
      <c r="O64" s="417" t="str">
        <f>IF(②選手情報入力!G35="","",②選手情報入力!G35)</f>
        <v/>
      </c>
      <c r="P64" s="429" t="str">
        <f>IF(②選手情報入力!K35="","",②選手情報入力!K35)</f>
        <v/>
      </c>
      <c r="Q64" s="436" t="str">
        <f>IF(②選手情報入力!I35="","",VLOOKUP(②選手情報入力!I35,種目情報!$N$4:$O$85,2,FALSE))</f>
        <v/>
      </c>
      <c r="R64" s="437" t="str">
        <f>IF(②選手情報入力!N35="","",②選手情報入力!N35)</f>
        <v/>
      </c>
      <c r="S64" s="432" t="str">
        <f>IF(②選手情報入力!L35="","",VLOOKUP(②選手情報入力!L35,種目情報!$N$4:$O$85,2,FALSE))</f>
        <v/>
      </c>
      <c r="T64" s="423" t="str">
        <f>IF(②選手情報入力!R35="","",②選手情報入力!R35)</f>
        <v/>
      </c>
      <c r="U64" s="533" t="str">
        <f>IF(②選手情報入力!S35="","",②選手情報入力!S35)</f>
        <v/>
      </c>
      <c r="V64" s="534"/>
    </row>
    <row r="65" spans="1:22" ht="39" customHeight="1">
      <c r="A65" s="535">
        <v>27</v>
      </c>
      <c r="B65" s="536"/>
      <c r="C65" s="104" t="str">
        <f>IF(②選手情報入力!C36="","",②選手情報入力!B36&amp;②選手情報入力!C36)</f>
        <v/>
      </c>
      <c r="D65" s="533" t="str">
        <f>IF(②選手情報入力!D36="","",②選手情報入力!D36)</f>
        <v/>
      </c>
      <c r="E65" s="533"/>
      <c r="F65" s="533"/>
      <c r="G65" s="533"/>
      <c r="H65" s="537" t="str">
        <f>IF(②選手情報入力!F36="","",②選手情報入力!F36)</f>
        <v/>
      </c>
      <c r="I65" s="537"/>
      <c r="J65" s="537"/>
      <c r="K65" s="537"/>
      <c r="L65" s="537"/>
      <c r="M65" s="537"/>
      <c r="N65" s="104" t="str">
        <f>IF(②選手情報入力!H36="","",②選手情報入力!H36)</f>
        <v/>
      </c>
      <c r="O65" s="417" t="str">
        <f>IF(②選手情報入力!G36="","",②選手情報入力!G36)</f>
        <v/>
      </c>
      <c r="P65" s="429" t="str">
        <f>IF(②選手情報入力!K36="","",②選手情報入力!K36)</f>
        <v/>
      </c>
      <c r="Q65" s="436" t="str">
        <f>IF(②選手情報入力!I36="","",VLOOKUP(②選手情報入力!I36,種目情報!$N$4:$O$85,2,FALSE))</f>
        <v/>
      </c>
      <c r="R65" s="437" t="str">
        <f>IF(②選手情報入力!N36="","",②選手情報入力!N36)</f>
        <v/>
      </c>
      <c r="S65" s="432" t="str">
        <f>IF(②選手情報入力!L36="","",VLOOKUP(②選手情報入力!L36,種目情報!$N$4:$O$85,2,FALSE))</f>
        <v/>
      </c>
      <c r="T65" s="423" t="str">
        <f>IF(②選手情報入力!R36="","",②選手情報入力!R36)</f>
        <v/>
      </c>
      <c r="U65" s="533" t="str">
        <f>IF(②選手情報入力!S36="","",②選手情報入力!S36)</f>
        <v/>
      </c>
      <c r="V65" s="534"/>
    </row>
    <row r="66" spans="1:22" ht="39" customHeight="1">
      <c r="A66" s="535">
        <v>28</v>
      </c>
      <c r="B66" s="536"/>
      <c r="C66" s="104" t="str">
        <f>IF(②選手情報入力!C37="","",②選手情報入力!B37&amp;②選手情報入力!C37)</f>
        <v/>
      </c>
      <c r="D66" s="533" t="str">
        <f>IF(②選手情報入力!D37="","",②選手情報入力!D37)</f>
        <v/>
      </c>
      <c r="E66" s="533"/>
      <c r="F66" s="533"/>
      <c r="G66" s="533"/>
      <c r="H66" s="537" t="str">
        <f>IF(②選手情報入力!F37="","",②選手情報入力!F37)</f>
        <v/>
      </c>
      <c r="I66" s="537"/>
      <c r="J66" s="537"/>
      <c r="K66" s="537"/>
      <c r="L66" s="537"/>
      <c r="M66" s="537"/>
      <c r="N66" s="104" t="str">
        <f>IF(②選手情報入力!H37="","",②選手情報入力!H37)</f>
        <v/>
      </c>
      <c r="O66" s="417" t="str">
        <f>IF(②選手情報入力!G37="","",②選手情報入力!G37)</f>
        <v/>
      </c>
      <c r="P66" s="429" t="str">
        <f>IF(②選手情報入力!K37="","",②選手情報入力!K37)</f>
        <v/>
      </c>
      <c r="Q66" s="436" t="str">
        <f>IF(②選手情報入力!I37="","",VLOOKUP(②選手情報入力!I37,種目情報!$N$4:$O$85,2,FALSE))</f>
        <v/>
      </c>
      <c r="R66" s="437" t="str">
        <f>IF(②選手情報入力!N37="","",②選手情報入力!N37)</f>
        <v/>
      </c>
      <c r="S66" s="432" t="str">
        <f>IF(②選手情報入力!L37="","",VLOOKUP(②選手情報入力!L37,種目情報!$N$4:$O$85,2,FALSE))</f>
        <v/>
      </c>
      <c r="T66" s="423" t="str">
        <f>IF(②選手情報入力!R37="","",②選手情報入力!R37)</f>
        <v/>
      </c>
      <c r="U66" s="533" t="str">
        <f>IF(②選手情報入力!S37="","",②選手情報入力!S37)</f>
        <v/>
      </c>
      <c r="V66" s="534"/>
    </row>
    <row r="67" spans="1:22" ht="39" customHeight="1">
      <c r="A67" s="535">
        <v>29</v>
      </c>
      <c r="B67" s="536"/>
      <c r="C67" s="104" t="str">
        <f>IF(②選手情報入力!C38="","",②選手情報入力!B38&amp;②選手情報入力!C38)</f>
        <v/>
      </c>
      <c r="D67" s="533" t="str">
        <f>IF(②選手情報入力!D38="","",②選手情報入力!D38)</f>
        <v/>
      </c>
      <c r="E67" s="533"/>
      <c r="F67" s="533"/>
      <c r="G67" s="533"/>
      <c r="H67" s="537" t="str">
        <f>IF(②選手情報入力!F38="","",②選手情報入力!F38)</f>
        <v/>
      </c>
      <c r="I67" s="537"/>
      <c r="J67" s="537"/>
      <c r="K67" s="537"/>
      <c r="L67" s="537"/>
      <c r="M67" s="537"/>
      <c r="N67" s="104" t="str">
        <f>IF(②選手情報入力!H38="","",②選手情報入力!H38)</f>
        <v/>
      </c>
      <c r="O67" s="417" t="str">
        <f>IF(②選手情報入力!G38="","",②選手情報入力!G38)</f>
        <v/>
      </c>
      <c r="P67" s="429" t="str">
        <f>IF(②選手情報入力!K38="","",②選手情報入力!K38)</f>
        <v/>
      </c>
      <c r="Q67" s="436" t="str">
        <f>IF(②選手情報入力!I38="","",VLOOKUP(②選手情報入力!I38,種目情報!$N$4:$O$85,2,FALSE))</f>
        <v/>
      </c>
      <c r="R67" s="437" t="str">
        <f>IF(②選手情報入力!N38="","",②選手情報入力!N38)</f>
        <v/>
      </c>
      <c r="S67" s="432" t="str">
        <f>IF(②選手情報入力!L38="","",VLOOKUP(②選手情報入力!L38,種目情報!$N$4:$O$85,2,FALSE))</f>
        <v/>
      </c>
      <c r="T67" s="423" t="str">
        <f>IF(②選手情報入力!R38="","",②選手情報入力!R38)</f>
        <v/>
      </c>
      <c r="U67" s="533" t="str">
        <f>IF(②選手情報入力!S38="","",②選手情報入力!S38)</f>
        <v/>
      </c>
      <c r="V67" s="534"/>
    </row>
    <row r="68" spans="1:22" ht="39" customHeight="1" thickBot="1">
      <c r="A68" s="493">
        <v>30</v>
      </c>
      <c r="B68" s="494"/>
      <c r="C68" s="107" t="str">
        <f>IF(②選手情報入力!C39="","",②選手情報入力!B39&amp;②選手情報入力!C39)</f>
        <v/>
      </c>
      <c r="D68" s="495" t="str">
        <f>IF(②選手情報入力!D39="","",②選手情報入力!D39)</f>
        <v/>
      </c>
      <c r="E68" s="495"/>
      <c r="F68" s="495"/>
      <c r="G68" s="495"/>
      <c r="H68" s="496" t="str">
        <f>IF(②選手情報入力!F39="","",②選手情報入力!F39)</f>
        <v/>
      </c>
      <c r="I68" s="496"/>
      <c r="J68" s="496"/>
      <c r="K68" s="496"/>
      <c r="L68" s="496"/>
      <c r="M68" s="496"/>
      <c r="N68" s="107" t="str">
        <f>IF(②選手情報入力!H39="","",②選手情報入力!H39)</f>
        <v/>
      </c>
      <c r="O68" s="421" t="str">
        <f>IF(②選手情報入力!G39="","",②選手情報入力!G39)</f>
        <v/>
      </c>
      <c r="P68" s="430" t="str">
        <f>IF(②選手情報入力!K39="","",②選手情報入力!K39)</f>
        <v/>
      </c>
      <c r="Q68" s="438" t="str">
        <f>IF(②選手情報入力!I39="","",VLOOKUP(②選手情報入力!I39,種目情報!$N$4:$O$85,2,FALSE))</f>
        <v/>
      </c>
      <c r="R68" s="439" t="str">
        <f>IF(②選手情報入力!N39="","",②選手情報入力!N39)</f>
        <v/>
      </c>
      <c r="S68" s="433" t="str">
        <f>IF(②選手情報入力!L39="","",VLOOKUP(②選手情報入力!L39,種目情報!$N$4:$O$85,2,FALSE))</f>
        <v/>
      </c>
      <c r="T68" s="427" t="str">
        <f>IF(②選手情報入力!R39="","",②選手情報入力!R39)</f>
        <v/>
      </c>
      <c r="U68" s="495" t="str">
        <f>IF(②選手情報入力!S39="","",②選手情報入力!S39)</f>
        <v/>
      </c>
      <c r="V68" s="497"/>
    </row>
    <row r="69" spans="1:22" ht="6" customHeight="1">
      <c r="A69" s="8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103"/>
      <c r="T69" s="103"/>
      <c r="U69" s="103"/>
      <c r="V69" s="101"/>
    </row>
    <row r="70" spans="1:22" ht="15" customHeight="1">
      <c r="A70" s="77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1"/>
      <c r="S70" s="78"/>
      <c r="T70" s="79" t="s">
        <v>119</v>
      </c>
      <c r="U70" s="106"/>
      <c r="V70" s="102" t="s">
        <v>145</v>
      </c>
    </row>
    <row r="71" spans="1:22" ht="21" customHeight="1">
      <c r="A71" s="80" t="s">
        <v>120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99"/>
      <c r="S71" s="81" t="s">
        <v>121</v>
      </c>
      <c r="T71" s="82"/>
      <c r="U71" s="85"/>
      <c r="V71" s="101"/>
    </row>
    <row r="72" spans="1:22" ht="21" customHeight="1">
      <c r="A72" s="83"/>
      <c r="B72" s="81" t="s">
        <v>122</v>
      </c>
      <c r="C72" s="556"/>
      <c r="D72" s="556"/>
      <c r="E72" s="81" t="s">
        <v>1</v>
      </c>
      <c r="F72" s="84" t="s">
        <v>123</v>
      </c>
      <c r="G72" s="84"/>
      <c r="H72" s="84"/>
      <c r="I72" s="84"/>
      <c r="J72" s="84"/>
      <c r="K72" s="84"/>
      <c r="L72" s="85"/>
      <c r="M72" s="62"/>
      <c r="N72" s="62"/>
      <c r="O72" s="62"/>
      <c r="P72" s="62"/>
      <c r="Q72" s="62"/>
      <c r="R72" s="62"/>
      <c r="S72" s="62"/>
      <c r="T72" s="86" t="s">
        <v>124</v>
      </c>
      <c r="U72" s="105"/>
      <c r="V72" s="101" t="s">
        <v>145</v>
      </c>
    </row>
    <row r="73" spans="1:22" ht="14.25">
      <c r="A73" s="557"/>
      <c r="B73" s="55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101"/>
    </row>
    <row r="74" spans="1:22" ht="14.25">
      <c r="A74" s="557"/>
      <c r="B74" s="552"/>
      <c r="C74" s="62" t="s">
        <v>125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101"/>
    </row>
    <row r="75" spans="1:22" ht="14.25">
      <c r="A75" s="557"/>
      <c r="B75" s="55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101"/>
    </row>
    <row r="76" spans="1:22" ht="17.25" customHeight="1">
      <c r="A76" s="557"/>
      <c r="B76" s="552"/>
      <c r="C76" s="558" t="s">
        <v>146</v>
      </c>
      <c r="D76" s="558"/>
      <c r="E76" s="558"/>
      <c r="F76" s="558"/>
      <c r="G76" s="558"/>
      <c r="H76" s="558"/>
      <c r="I76" s="558"/>
      <c r="J76" s="558"/>
      <c r="K76" s="558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101"/>
    </row>
    <row r="77" spans="1:22" s="87" customFormat="1" ht="21.75" customHeight="1">
      <c r="A77" s="557"/>
      <c r="B77" s="55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  <c r="P77" s="65" t="s">
        <v>126</v>
      </c>
      <c r="Q77" s="65"/>
      <c r="R77" s="498"/>
      <c r="S77" s="498"/>
      <c r="T77" s="498"/>
      <c r="U77" s="63" t="s">
        <v>127</v>
      </c>
      <c r="V77" s="102"/>
    </row>
    <row r="78" spans="1:22" ht="14.25" thickBot="1">
      <c r="A78" s="531"/>
      <c r="B78" s="532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9"/>
    </row>
    <row r="79" spans="1:22" customFormat="1" ht="7.5" customHeight="1"/>
    <row r="80" spans="1:22" ht="33.75" customHeight="1">
      <c r="U80" s="499">
        <f>$U$4</f>
        <v>99</v>
      </c>
      <c r="V80" s="500"/>
    </row>
    <row r="81" spans="1:22" ht="25.5">
      <c r="B81" s="501" t="s">
        <v>108</v>
      </c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  <c r="O81" s="501"/>
      <c r="P81" s="501"/>
      <c r="Q81" s="501"/>
      <c r="R81" s="501"/>
      <c r="S81" s="501"/>
      <c r="T81" s="501"/>
      <c r="U81" s="501"/>
    </row>
    <row r="82" spans="1:22" ht="14.25" thickBot="1"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1:22" ht="14.25" customHeight="1" thickBot="1">
      <c r="P83" s="502" t="s">
        <v>109</v>
      </c>
      <c r="Q83" s="503"/>
      <c r="R83" s="503"/>
      <c r="S83" s="506" t="str">
        <f>$S$7</f>
        <v/>
      </c>
      <c r="T83" s="507"/>
      <c r="U83" s="507"/>
      <c r="V83" s="508"/>
    </row>
    <row r="84" spans="1:22" ht="14.25" customHeight="1" thickBot="1">
      <c r="A84" s="512" t="s">
        <v>51</v>
      </c>
      <c r="B84" s="513"/>
      <c r="C84" s="514"/>
      <c r="D84" s="506" t="str">
        <f>$D$8</f>
        <v>新人戦大会</v>
      </c>
      <c r="E84" s="507"/>
      <c r="F84" s="507"/>
      <c r="G84" s="507"/>
      <c r="H84" s="508"/>
      <c r="K84" s="74"/>
      <c r="P84" s="504"/>
      <c r="Q84" s="505"/>
      <c r="R84" s="505"/>
      <c r="S84" s="509"/>
      <c r="T84" s="510"/>
      <c r="U84" s="510"/>
      <c r="V84" s="511"/>
    </row>
    <row r="85" spans="1:22" ht="15" customHeight="1" thickBot="1">
      <c r="A85" s="512"/>
      <c r="B85" s="513"/>
      <c r="C85" s="514"/>
      <c r="D85" s="509"/>
      <c r="E85" s="510"/>
      <c r="F85" s="510"/>
      <c r="G85" s="510"/>
      <c r="H85" s="511"/>
      <c r="I85" s="92"/>
      <c r="J85" s="92"/>
      <c r="K85" s="92"/>
      <c r="L85" s="92"/>
      <c r="M85" s="92"/>
      <c r="N85" s="92"/>
      <c r="O85" s="75"/>
      <c r="P85" s="503"/>
      <c r="Q85" s="277"/>
      <c r="R85" s="503"/>
      <c r="S85" s="516"/>
      <c r="T85" s="516"/>
      <c r="U85" s="75"/>
    </row>
    <row r="86" spans="1:22" ht="15" customHeight="1" thickBot="1">
      <c r="A86" s="512" t="s">
        <v>110</v>
      </c>
      <c r="B86" s="513"/>
      <c r="C86" s="514"/>
      <c r="D86" s="517" t="s">
        <v>248</v>
      </c>
      <c r="E86" s="518"/>
      <c r="F86" s="518"/>
      <c r="G86" s="518"/>
      <c r="H86" s="519"/>
      <c r="I86" s="92"/>
      <c r="J86" s="92"/>
      <c r="K86" s="92"/>
      <c r="L86" s="92"/>
      <c r="M86" s="92"/>
      <c r="N86" s="92"/>
      <c r="O86" s="75"/>
      <c r="P86" s="515"/>
      <c r="Q86" s="278"/>
      <c r="R86" s="515"/>
      <c r="S86" s="515"/>
      <c r="T86" s="515"/>
      <c r="U86" s="523">
        <v>3</v>
      </c>
    </row>
    <row r="87" spans="1:22" ht="14.25" customHeight="1" thickBot="1">
      <c r="A87" s="512"/>
      <c r="B87" s="513"/>
      <c r="C87" s="514"/>
      <c r="D87" s="520"/>
      <c r="E87" s="521"/>
      <c r="F87" s="521"/>
      <c r="G87" s="521"/>
      <c r="H87" s="522"/>
      <c r="I87" s="516"/>
      <c r="J87" s="516"/>
      <c r="K87" s="516"/>
      <c r="L87" s="516"/>
      <c r="M87" s="516"/>
      <c r="N87" s="93"/>
      <c r="O87" s="75"/>
      <c r="P87" s="75"/>
      <c r="Q87" s="75"/>
      <c r="R87" s="75"/>
      <c r="S87" s="75"/>
      <c r="T87" s="76" t="s">
        <v>111</v>
      </c>
      <c r="U87" s="524"/>
      <c r="V87" s="100"/>
    </row>
    <row r="88" spans="1:22" ht="7.5" customHeight="1" thickBot="1"/>
    <row r="89" spans="1:22" ht="24" customHeight="1">
      <c r="A89" s="525" t="s">
        <v>112</v>
      </c>
      <c r="B89" s="526"/>
      <c r="C89" s="527"/>
      <c r="D89" s="528">
        <f>$D$13</f>
        <v>0</v>
      </c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29"/>
      <c r="R89" s="529"/>
      <c r="S89" s="529"/>
      <c r="T89" s="529"/>
      <c r="U89" s="529"/>
      <c r="V89" s="530"/>
    </row>
    <row r="90" spans="1:22" ht="24" customHeight="1" thickBot="1">
      <c r="A90" s="546" t="s">
        <v>113</v>
      </c>
      <c r="B90" s="547"/>
      <c r="C90" s="548"/>
      <c r="D90" s="549" t="str">
        <f>$D$14</f>
        <v/>
      </c>
      <c r="E90" s="550"/>
      <c r="F90" s="550"/>
      <c r="G90" s="550"/>
      <c r="H90" s="550"/>
      <c r="I90" s="550"/>
      <c r="J90" s="550"/>
      <c r="K90" s="550"/>
      <c r="L90" s="550"/>
      <c r="M90" s="551"/>
      <c r="N90" s="552"/>
      <c r="O90" s="552"/>
      <c r="P90" s="552"/>
      <c r="Q90" s="552"/>
      <c r="R90" s="552"/>
      <c r="S90" s="552"/>
      <c r="T90" s="552"/>
      <c r="U90" s="552"/>
      <c r="V90" s="553"/>
    </row>
    <row r="91" spans="1:22" ht="36" customHeight="1" thickBot="1">
      <c r="A91" s="538" t="s">
        <v>114</v>
      </c>
      <c r="B91" s="554"/>
      <c r="C91" s="415" t="s">
        <v>115</v>
      </c>
      <c r="D91" s="541" t="s">
        <v>118</v>
      </c>
      <c r="E91" s="539"/>
      <c r="F91" s="539"/>
      <c r="G91" s="554"/>
      <c r="H91" s="541" t="s">
        <v>116</v>
      </c>
      <c r="I91" s="539"/>
      <c r="J91" s="539"/>
      <c r="K91" s="539"/>
      <c r="L91" s="539"/>
      <c r="M91" s="554"/>
      <c r="N91" s="415" t="s">
        <v>2</v>
      </c>
      <c r="O91" s="416" t="s">
        <v>40</v>
      </c>
      <c r="P91" s="538" t="s">
        <v>117</v>
      </c>
      <c r="Q91" s="539"/>
      <c r="R91" s="539"/>
      <c r="S91" s="540"/>
      <c r="T91" s="422" t="s">
        <v>128</v>
      </c>
      <c r="U91" s="541" t="str">
        <f>U15</f>
        <v>4X400mR</v>
      </c>
      <c r="V91" s="540"/>
    </row>
    <row r="92" spans="1:22" ht="39" customHeight="1">
      <c r="A92" s="542">
        <v>31</v>
      </c>
      <c r="B92" s="543"/>
      <c r="C92" s="96" t="str">
        <f>IF(②選手情報入力!C40="","",②選手情報入力!B40&amp;②選手情報入力!C40)</f>
        <v/>
      </c>
      <c r="D92" s="544" t="str">
        <f>IF(②選手情報入力!D40="","",②選手情報入力!D40)</f>
        <v/>
      </c>
      <c r="E92" s="544"/>
      <c r="F92" s="544"/>
      <c r="G92" s="544"/>
      <c r="H92" s="555" t="str">
        <f>IF(②選手情報入力!F40="","",②選手情報入力!F40)</f>
        <v/>
      </c>
      <c r="I92" s="555"/>
      <c r="J92" s="555"/>
      <c r="K92" s="555"/>
      <c r="L92" s="555"/>
      <c r="M92" s="555"/>
      <c r="N92" s="96" t="str">
        <f>IF(②選手情報入力!H40="","",②選手情報入力!H40)</f>
        <v/>
      </c>
      <c r="O92" s="420" t="str">
        <f>IF(②選手情報入力!G40="","",②選手情報入力!G40)</f>
        <v/>
      </c>
      <c r="P92" s="428" t="str">
        <f>IF(②選手情報入力!K40="","",②選手情報入力!K86)</f>
        <v/>
      </c>
      <c r="Q92" s="434" t="str">
        <f>IF(②選手情報入力!I40="","",VLOOKUP(②選手情報入力!I40,種目情報!$N$4:$O$85,2,FALSE))</f>
        <v/>
      </c>
      <c r="R92" s="435" t="str">
        <f>IF(②選手情報入力!N40="","",②選手情報入力!N40)</f>
        <v/>
      </c>
      <c r="S92" s="431" t="str">
        <f>IF(②選手情報入力!L40="","",VLOOKUP(②選手情報入力!L40,種目情報!$N$4:$O$85,2,FALSE))</f>
        <v/>
      </c>
      <c r="T92" s="426" t="str">
        <f>IF(②選手情報入力!R40="","",②選手情報入力!R40)</f>
        <v/>
      </c>
      <c r="U92" s="544" t="str">
        <f>IF(②選手情報入力!S40="","",②選手情報入力!S40)</f>
        <v/>
      </c>
      <c r="V92" s="545"/>
    </row>
    <row r="93" spans="1:22" ht="39" customHeight="1">
      <c r="A93" s="535">
        <v>32</v>
      </c>
      <c r="B93" s="536"/>
      <c r="C93" s="104" t="str">
        <f>IF(②選手情報入力!C41="","",②選手情報入力!B41&amp;②選手情報入力!C41)</f>
        <v/>
      </c>
      <c r="D93" s="533" t="str">
        <f>IF(②選手情報入力!D41="","",②選手情報入力!D41)</f>
        <v/>
      </c>
      <c r="E93" s="533"/>
      <c r="F93" s="533"/>
      <c r="G93" s="533"/>
      <c r="H93" s="537" t="str">
        <f>IF(②選手情報入力!F41="","",②選手情報入力!F41)</f>
        <v/>
      </c>
      <c r="I93" s="537"/>
      <c r="J93" s="537"/>
      <c r="K93" s="537"/>
      <c r="L93" s="537"/>
      <c r="M93" s="537"/>
      <c r="N93" s="104" t="str">
        <f>IF(②選手情報入力!H41="","",②選手情報入力!H41)</f>
        <v/>
      </c>
      <c r="O93" s="417" t="str">
        <f>IF(②選手情報入力!G41="","",②選手情報入力!G41)</f>
        <v/>
      </c>
      <c r="P93" s="429" t="str">
        <f>IF(②選手情報入力!K41="","",②選手情報入力!K87)</f>
        <v/>
      </c>
      <c r="Q93" s="436" t="str">
        <f>IF(②選手情報入力!I41="","",VLOOKUP(②選手情報入力!I41,種目情報!$N$4:$O$85,2,FALSE))</f>
        <v/>
      </c>
      <c r="R93" s="437" t="str">
        <f>IF(②選手情報入力!N41="","",②選手情報入力!N41)</f>
        <v/>
      </c>
      <c r="S93" s="432" t="str">
        <f>IF(②選手情報入力!L41="","",VLOOKUP(②選手情報入力!L41,種目情報!$N$4:$O$85,2,FALSE))</f>
        <v/>
      </c>
      <c r="T93" s="423" t="str">
        <f>IF(②選手情報入力!R41="","",②選手情報入力!R41)</f>
        <v/>
      </c>
      <c r="U93" s="533" t="str">
        <f>IF(②選手情報入力!S41="","",②選手情報入力!S41)</f>
        <v/>
      </c>
      <c r="V93" s="534"/>
    </row>
    <row r="94" spans="1:22" ht="39" customHeight="1">
      <c r="A94" s="535">
        <v>33</v>
      </c>
      <c r="B94" s="536"/>
      <c r="C94" s="104" t="str">
        <f>IF(②選手情報入力!C42="","",②選手情報入力!B42&amp;②選手情報入力!C42)</f>
        <v/>
      </c>
      <c r="D94" s="533" t="str">
        <f>IF(②選手情報入力!D42="","",②選手情報入力!D42)</f>
        <v/>
      </c>
      <c r="E94" s="533"/>
      <c r="F94" s="533"/>
      <c r="G94" s="533"/>
      <c r="H94" s="537" t="str">
        <f>IF(②選手情報入力!F42="","",②選手情報入力!F42)</f>
        <v/>
      </c>
      <c r="I94" s="537"/>
      <c r="J94" s="537"/>
      <c r="K94" s="537"/>
      <c r="L94" s="537"/>
      <c r="M94" s="537"/>
      <c r="N94" s="104" t="str">
        <f>IF(②選手情報入力!H42="","",②選手情報入力!H42)</f>
        <v/>
      </c>
      <c r="O94" s="417" t="str">
        <f>IF(②選手情報入力!G42="","",②選手情報入力!G42)</f>
        <v/>
      </c>
      <c r="P94" s="429" t="str">
        <f>IF(②選手情報入力!K42="","",②選手情報入力!K88)</f>
        <v/>
      </c>
      <c r="Q94" s="436" t="str">
        <f>IF(②選手情報入力!I42="","",VLOOKUP(②選手情報入力!I42,種目情報!$N$4:$O$85,2,FALSE))</f>
        <v/>
      </c>
      <c r="R94" s="437" t="str">
        <f>IF(②選手情報入力!N42="","",②選手情報入力!N42)</f>
        <v/>
      </c>
      <c r="S94" s="432" t="str">
        <f>IF(②選手情報入力!L42="","",VLOOKUP(②選手情報入力!L42,種目情報!$N$4:$O$85,2,FALSE))</f>
        <v/>
      </c>
      <c r="T94" s="423" t="str">
        <f>IF(②選手情報入力!R42="","",②選手情報入力!R42)</f>
        <v/>
      </c>
      <c r="U94" s="533" t="str">
        <f>IF(②選手情報入力!S42="","",②選手情報入力!S42)</f>
        <v/>
      </c>
      <c r="V94" s="534"/>
    </row>
    <row r="95" spans="1:22" ht="39" customHeight="1">
      <c r="A95" s="535">
        <v>34</v>
      </c>
      <c r="B95" s="536"/>
      <c r="C95" s="104" t="str">
        <f>IF(②選手情報入力!C43="","",②選手情報入力!B43&amp;②選手情報入力!C43)</f>
        <v/>
      </c>
      <c r="D95" s="533" t="str">
        <f>IF(②選手情報入力!D43="","",②選手情報入力!D43)</f>
        <v/>
      </c>
      <c r="E95" s="533"/>
      <c r="F95" s="533"/>
      <c r="G95" s="533"/>
      <c r="H95" s="537" t="str">
        <f>IF(②選手情報入力!F43="","",②選手情報入力!F43)</f>
        <v/>
      </c>
      <c r="I95" s="537"/>
      <c r="J95" s="537"/>
      <c r="K95" s="537"/>
      <c r="L95" s="537"/>
      <c r="M95" s="537"/>
      <c r="N95" s="104" t="str">
        <f>IF(②選手情報入力!H43="","",②選手情報入力!H43)</f>
        <v/>
      </c>
      <c r="O95" s="417" t="str">
        <f>IF(②選手情報入力!G43="","",②選手情報入力!G43)</f>
        <v/>
      </c>
      <c r="P95" s="429" t="str">
        <f>IF(②選手情報入力!K43="","",②選手情報入力!K89)</f>
        <v/>
      </c>
      <c r="Q95" s="436" t="str">
        <f>IF(②選手情報入力!I43="","",VLOOKUP(②選手情報入力!I43,種目情報!$N$4:$O$85,2,FALSE))</f>
        <v/>
      </c>
      <c r="R95" s="437" t="str">
        <f>IF(②選手情報入力!N43="","",②選手情報入力!N43)</f>
        <v/>
      </c>
      <c r="S95" s="432" t="str">
        <f>IF(②選手情報入力!L43="","",VLOOKUP(②選手情報入力!L43,種目情報!$N$4:$O$85,2,FALSE))</f>
        <v/>
      </c>
      <c r="T95" s="423" t="str">
        <f>IF(②選手情報入力!R43="","",②選手情報入力!R43)</f>
        <v/>
      </c>
      <c r="U95" s="533" t="str">
        <f>IF(②選手情報入力!S43="","",②選手情報入力!S43)</f>
        <v/>
      </c>
      <c r="V95" s="534"/>
    </row>
    <row r="96" spans="1:22" ht="39" customHeight="1">
      <c r="A96" s="535">
        <v>35</v>
      </c>
      <c r="B96" s="536"/>
      <c r="C96" s="104" t="str">
        <f>IF(②選手情報入力!C44="","",②選手情報入力!B44&amp;②選手情報入力!C44)</f>
        <v/>
      </c>
      <c r="D96" s="533" t="str">
        <f>IF(②選手情報入力!D44="","",②選手情報入力!D44)</f>
        <v/>
      </c>
      <c r="E96" s="533"/>
      <c r="F96" s="533"/>
      <c r="G96" s="533"/>
      <c r="H96" s="537" t="str">
        <f>IF(②選手情報入力!F44="","",②選手情報入力!F44)</f>
        <v/>
      </c>
      <c r="I96" s="537"/>
      <c r="J96" s="537"/>
      <c r="K96" s="537"/>
      <c r="L96" s="537"/>
      <c r="M96" s="537"/>
      <c r="N96" s="104" t="str">
        <f>IF(②選手情報入力!H44="","",②選手情報入力!H44)</f>
        <v/>
      </c>
      <c r="O96" s="417" t="str">
        <f>IF(②選手情報入力!G44="","",②選手情報入力!G44)</f>
        <v/>
      </c>
      <c r="P96" s="429" t="str">
        <f>IF(②選手情報入力!K44="","",②選手情報入力!K90)</f>
        <v/>
      </c>
      <c r="Q96" s="436" t="str">
        <f>IF(②選手情報入力!I44="","",VLOOKUP(②選手情報入力!I44,種目情報!$N$4:$O$85,2,FALSE))</f>
        <v/>
      </c>
      <c r="R96" s="437" t="str">
        <f>IF(②選手情報入力!N44="","",②選手情報入力!N44)</f>
        <v/>
      </c>
      <c r="S96" s="432" t="str">
        <f>IF(②選手情報入力!L44="","",VLOOKUP(②選手情報入力!L44,種目情報!$N$4:$O$85,2,FALSE))</f>
        <v/>
      </c>
      <c r="T96" s="423" t="str">
        <f>IF(②選手情報入力!R44="","",②選手情報入力!R44)</f>
        <v/>
      </c>
      <c r="U96" s="533" t="str">
        <f>IF(②選手情報入力!S44="","",②選手情報入力!S44)</f>
        <v/>
      </c>
      <c r="V96" s="534"/>
    </row>
    <row r="97" spans="1:22" ht="39" customHeight="1">
      <c r="A97" s="535">
        <v>36</v>
      </c>
      <c r="B97" s="536"/>
      <c r="C97" s="104" t="str">
        <f>IF(②選手情報入力!C45="","",②選手情報入力!B45&amp;②選手情報入力!C45)</f>
        <v/>
      </c>
      <c r="D97" s="533" t="str">
        <f>IF(②選手情報入力!D45="","",②選手情報入力!D45)</f>
        <v/>
      </c>
      <c r="E97" s="533"/>
      <c r="F97" s="533"/>
      <c r="G97" s="533"/>
      <c r="H97" s="537" t="str">
        <f>IF(②選手情報入力!F45="","",②選手情報入力!F45)</f>
        <v/>
      </c>
      <c r="I97" s="537"/>
      <c r="J97" s="537"/>
      <c r="K97" s="537"/>
      <c r="L97" s="537"/>
      <c r="M97" s="537"/>
      <c r="N97" s="104" t="str">
        <f>IF(②選手情報入力!H45="","",②選手情報入力!H45)</f>
        <v/>
      </c>
      <c r="O97" s="417" t="str">
        <f>IF(②選手情報入力!G45="","",②選手情報入力!G45)</f>
        <v/>
      </c>
      <c r="P97" s="429" t="str">
        <f>IF(②選手情報入力!K45="","",②選手情報入力!K91)</f>
        <v/>
      </c>
      <c r="Q97" s="436" t="str">
        <f>IF(②選手情報入力!I45="","",VLOOKUP(②選手情報入力!I45,種目情報!$N$4:$O$85,2,FALSE))</f>
        <v/>
      </c>
      <c r="R97" s="437" t="str">
        <f>IF(②選手情報入力!N45="","",②選手情報入力!N45)</f>
        <v/>
      </c>
      <c r="S97" s="432" t="str">
        <f>IF(②選手情報入力!L45="","",VLOOKUP(②選手情報入力!L45,種目情報!$N$4:$O$85,2,FALSE))</f>
        <v/>
      </c>
      <c r="T97" s="423" t="str">
        <f>IF(②選手情報入力!R45="","",②選手情報入力!R45)</f>
        <v/>
      </c>
      <c r="U97" s="533" t="str">
        <f>IF(②選手情報入力!S45="","",②選手情報入力!S45)</f>
        <v/>
      </c>
      <c r="V97" s="534"/>
    </row>
    <row r="98" spans="1:22" ht="39" customHeight="1">
      <c r="A98" s="535">
        <v>37</v>
      </c>
      <c r="B98" s="536"/>
      <c r="C98" s="104" t="str">
        <f>IF(②選手情報入力!C46="","",②選手情報入力!B46&amp;②選手情報入力!C46)</f>
        <v/>
      </c>
      <c r="D98" s="533" t="str">
        <f>IF(②選手情報入力!D46="","",②選手情報入力!D46)</f>
        <v/>
      </c>
      <c r="E98" s="533"/>
      <c r="F98" s="533"/>
      <c r="G98" s="533"/>
      <c r="H98" s="537" t="str">
        <f>IF(②選手情報入力!F46="","",②選手情報入力!F46)</f>
        <v/>
      </c>
      <c r="I98" s="537"/>
      <c r="J98" s="537"/>
      <c r="K98" s="537"/>
      <c r="L98" s="537"/>
      <c r="M98" s="537"/>
      <c r="N98" s="104" t="str">
        <f>IF(②選手情報入力!H46="","",②選手情報入力!H46)</f>
        <v/>
      </c>
      <c r="O98" s="417" t="str">
        <f>IF(②選手情報入力!G46="","",②選手情報入力!G46)</f>
        <v/>
      </c>
      <c r="P98" s="429" t="str">
        <f>IF(②選手情報入力!K46="","",②選手情報入力!K92)</f>
        <v/>
      </c>
      <c r="Q98" s="436" t="str">
        <f>IF(②選手情報入力!I46="","",VLOOKUP(②選手情報入力!I46,種目情報!$N$4:$O$85,2,FALSE))</f>
        <v/>
      </c>
      <c r="R98" s="437" t="str">
        <f>IF(②選手情報入力!N46="","",②選手情報入力!N46)</f>
        <v/>
      </c>
      <c r="S98" s="432" t="str">
        <f>IF(②選手情報入力!L46="","",VLOOKUP(②選手情報入力!L46,種目情報!$N$4:$O$85,2,FALSE))</f>
        <v/>
      </c>
      <c r="T98" s="423" t="str">
        <f>IF(②選手情報入力!R46="","",②選手情報入力!R46)</f>
        <v/>
      </c>
      <c r="U98" s="533" t="str">
        <f>IF(②選手情報入力!S46="","",②選手情報入力!S46)</f>
        <v/>
      </c>
      <c r="V98" s="534"/>
    </row>
    <row r="99" spans="1:22" ht="39" customHeight="1">
      <c r="A99" s="535">
        <v>38</v>
      </c>
      <c r="B99" s="536"/>
      <c r="C99" s="104" t="str">
        <f>IF(②選手情報入力!C47="","",②選手情報入力!B47&amp;②選手情報入力!C47)</f>
        <v/>
      </c>
      <c r="D99" s="533" t="str">
        <f>IF(②選手情報入力!D47="","",②選手情報入力!D47)</f>
        <v/>
      </c>
      <c r="E99" s="533"/>
      <c r="F99" s="533"/>
      <c r="G99" s="533"/>
      <c r="H99" s="537" t="str">
        <f>IF(②選手情報入力!F47="","",②選手情報入力!F47)</f>
        <v/>
      </c>
      <c r="I99" s="537"/>
      <c r="J99" s="537"/>
      <c r="K99" s="537"/>
      <c r="L99" s="537"/>
      <c r="M99" s="537"/>
      <c r="N99" s="104" t="str">
        <f>IF(②選手情報入力!H47="","",②選手情報入力!H47)</f>
        <v/>
      </c>
      <c r="O99" s="417" t="str">
        <f>IF(②選手情報入力!G47="","",②選手情報入力!G47)</f>
        <v/>
      </c>
      <c r="P99" s="429" t="str">
        <f>IF(②選手情報入力!K47="","",②選手情報入力!K93)</f>
        <v/>
      </c>
      <c r="Q99" s="436" t="str">
        <f>IF(②選手情報入力!I47="","",VLOOKUP(②選手情報入力!I47,種目情報!$N$4:$O$85,2,FALSE))</f>
        <v/>
      </c>
      <c r="R99" s="437" t="str">
        <f>IF(②選手情報入力!N47="","",②選手情報入力!N47)</f>
        <v/>
      </c>
      <c r="S99" s="432" t="str">
        <f>IF(②選手情報入力!L47="","",VLOOKUP(②選手情報入力!L47,種目情報!$N$4:$O$85,2,FALSE))</f>
        <v/>
      </c>
      <c r="T99" s="423" t="str">
        <f>IF(②選手情報入力!R47="","",②選手情報入力!R47)</f>
        <v/>
      </c>
      <c r="U99" s="533" t="str">
        <f>IF(②選手情報入力!S47="","",②選手情報入力!S47)</f>
        <v/>
      </c>
      <c r="V99" s="534"/>
    </row>
    <row r="100" spans="1:22" ht="39" customHeight="1">
      <c r="A100" s="535">
        <v>39</v>
      </c>
      <c r="B100" s="536"/>
      <c r="C100" s="104" t="str">
        <f>IF(②選手情報入力!C48="","",②選手情報入力!B48&amp;②選手情報入力!C48)</f>
        <v/>
      </c>
      <c r="D100" s="533" t="str">
        <f>IF(②選手情報入力!D48="","",②選手情報入力!D48)</f>
        <v/>
      </c>
      <c r="E100" s="533"/>
      <c r="F100" s="533"/>
      <c r="G100" s="533"/>
      <c r="H100" s="537" t="str">
        <f>IF(②選手情報入力!F48="","",②選手情報入力!F48)</f>
        <v/>
      </c>
      <c r="I100" s="537"/>
      <c r="J100" s="537"/>
      <c r="K100" s="537"/>
      <c r="L100" s="537"/>
      <c r="M100" s="537"/>
      <c r="N100" s="104" t="str">
        <f>IF(②選手情報入力!H48="","",②選手情報入力!H48)</f>
        <v/>
      </c>
      <c r="O100" s="417" t="str">
        <f>IF(②選手情報入力!G48="","",②選手情報入力!G48)</f>
        <v/>
      </c>
      <c r="P100" s="429" t="str">
        <f>IF(②選手情報入力!K48="","",②選手情報入力!K94)</f>
        <v/>
      </c>
      <c r="Q100" s="436" t="str">
        <f>IF(②選手情報入力!I48="","",VLOOKUP(②選手情報入力!I48,種目情報!$N$4:$O$85,2,FALSE))</f>
        <v/>
      </c>
      <c r="R100" s="437" t="str">
        <f>IF(②選手情報入力!N48="","",②選手情報入力!N48)</f>
        <v/>
      </c>
      <c r="S100" s="432" t="str">
        <f>IF(②選手情報入力!L48="","",VLOOKUP(②選手情報入力!L48,種目情報!$N$4:$O$85,2,FALSE))</f>
        <v/>
      </c>
      <c r="T100" s="423" t="str">
        <f>IF(②選手情報入力!R48="","",②選手情報入力!R48)</f>
        <v/>
      </c>
      <c r="U100" s="533" t="str">
        <f>IF(②選手情報入力!S48="","",②選手情報入力!S48)</f>
        <v/>
      </c>
      <c r="V100" s="534"/>
    </row>
    <row r="101" spans="1:22" ht="39" customHeight="1">
      <c r="A101" s="535">
        <v>40</v>
      </c>
      <c r="B101" s="536"/>
      <c r="C101" s="104" t="str">
        <f>IF(②選手情報入力!C49="","",②選手情報入力!B49&amp;②選手情報入力!C49)</f>
        <v/>
      </c>
      <c r="D101" s="533" t="str">
        <f>IF(②選手情報入力!D49="","",②選手情報入力!D49)</f>
        <v/>
      </c>
      <c r="E101" s="533"/>
      <c r="F101" s="533"/>
      <c r="G101" s="533"/>
      <c r="H101" s="537" t="str">
        <f>IF(②選手情報入力!F49="","",②選手情報入力!F49)</f>
        <v/>
      </c>
      <c r="I101" s="537"/>
      <c r="J101" s="537"/>
      <c r="K101" s="537"/>
      <c r="L101" s="537"/>
      <c r="M101" s="537"/>
      <c r="N101" s="104" t="str">
        <f>IF(②選手情報入力!H49="","",②選手情報入力!H49)</f>
        <v/>
      </c>
      <c r="O101" s="417" t="str">
        <f>IF(②選手情報入力!G49="","",②選手情報入力!G49)</f>
        <v/>
      </c>
      <c r="P101" s="429" t="str">
        <f>IF(②選手情報入力!K49="","",②選手情報入力!K95)</f>
        <v/>
      </c>
      <c r="Q101" s="436" t="str">
        <f>IF(②選手情報入力!I49="","",VLOOKUP(②選手情報入力!I49,種目情報!$N$4:$O$85,2,FALSE))</f>
        <v/>
      </c>
      <c r="R101" s="437" t="str">
        <f>IF(②選手情報入力!N49="","",②選手情報入力!N49)</f>
        <v/>
      </c>
      <c r="S101" s="432" t="str">
        <f>IF(②選手情報入力!L49="","",VLOOKUP(②選手情報入力!L49,種目情報!$N$4:$O$85,2,FALSE))</f>
        <v/>
      </c>
      <c r="T101" s="423" t="str">
        <f>IF(②選手情報入力!R49="","",②選手情報入力!R49)</f>
        <v/>
      </c>
      <c r="U101" s="533" t="str">
        <f>IF(②選手情報入力!S49="","",②選手情報入力!S49)</f>
        <v/>
      </c>
      <c r="V101" s="534"/>
    </row>
    <row r="102" spans="1:22" ht="39" customHeight="1">
      <c r="A102" s="535">
        <v>41</v>
      </c>
      <c r="B102" s="536"/>
      <c r="C102" s="104" t="str">
        <f>IF(②選手情報入力!C50="","",②選手情報入力!B50&amp;②選手情報入力!C50)</f>
        <v/>
      </c>
      <c r="D102" s="533" t="str">
        <f>IF(②選手情報入力!D50="","",②選手情報入力!D50)</f>
        <v/>
      </c>
      <c r="E102" s="533"/>
      <c r="F102" s="533"/>
      <c r="G102" s="533"/>
      <c r="H102" s="537" t="str">
        <f>IF(②選手情報入力!F50="","",②選手情報入力!F50)</f>
        <v/>
      </c>
      <c r="I102" s="537"/>
      <c r="J102" s="537"/>
      <c r="K102" s="537"/>
      <c r="L102" s="537"/>
      <c r="M102" s="537"/>
      <c r="N102" s="104" t="str">
        <f>IF(②選手情報入力!H50="","",②選手情報入力!H50)</f>
        <v/>
      </c>
      <c r="O102" s="417" t="str">
        <f>IF(②選手情報入力!G50="","",②選手情報入力!G50)</f>
        <v/>
      </c>
      <c r="P102" s="429" t="str">
        <f>IF(②選手情報入力!K50="","",②選手情報入力!K96)</f>
        <v/>
      </c>
      <c r="Q102" s="436" t="str">
        <f>IF(②選手情報入力!I50="","",VLOOKUP(②選手情報入力!I50,種目情報!$N$4:$O$85,2,FALSE))</f>
        <v/>
      </c>
      <c r="R102" s="437" t="str">
        <f>IF(②選手情報入力!N50="","",②選手情報入力!N50)</f>
        <v/>
      </c>
      <c r="S102" s="432" t="str">
        <f>IF(②選手情報入力!L50="","",VLOOKUP(②選手情報入力!L50,種目情報!$N$4:$O$85,2,FALSE))</f>
        <v/>
      </c>
      <c r="T102" s="423" t="str">
        <f>IF(②選手情報入力!R50="","",②選手情報入力!R50)</f>
        <v/>
      </c>
      <c r="U102" s="533" t="str">
        <f>IF(②選手情報入力!S50="","",②選手情報入力!S50)</f>
        <v/>
      </c>
      <c r="V102" s="534"/>
    </row>
    <row r="103" spans="1:22" ht="39" customHeight="1">
      <c r="A103" s="535">
        <v>42</v>
      </c>
      <c r="B103" s="536"/>
      <c r="C103" s="104" t="str">
        <f>IF(②選手情報入力!C51="","",②選手情報入力!B51&amp;②選手情報入力!C51)</f>
        <v/>
      </c>
      <c r="D103" s="533" t="str">
        <f>IF(②選手情報入力!D51="","",②選手情報入力!D51)</f>
        <v/>
      </c>
      <c r="E103" s="533"/>
      <c r="F103" s="533"/>
      <c r="G103" s="533"/>
      <c r="H103" s="537" t="str">
        <f>IF(②選手情報入力!F51="","",②選手情報入力!F51)</f>
        <v/>
      </c>
      <c r="I103" s="537"/>
      <c r="J103" s="537"/>
      <c r="K103" s="537"/>
      <c r="L103" s="537"/>
      <c r="M103" s="537"/>
      <c r="N103" s="104" t="str">
        <f>IF(②選手情報入力!H51="","",②選手情報入力!H51)</f>
        <v/>
      </c>
      <c r="O103" s="417" t="str">
        <f>IF(②選手情報入力!G51="","",②選手情報入力!G51)</f>
        <v/>
      </c>
      <c r="P103" s="429" t="str">
        <f>IF(②選手情報入力!K51="","",②選手情報入力!K97)</f>
        <v/>
      </c>
      <c r="Q103" s="436" t="str">
        <f>IF(②選手情報入力!I51="","",VLOOKUP(②選手情報入力!I51,種目情報!$N$4:$O$85,2,FALSE))</f>
        <v/>
      </c>
      <c r="R103" s="437" t="str">
        <f>IF(②選手情報入力!N51="","",②選手情報入力!N51)</f>
        <v/>
      </c>
      <c r="S103" s="432" t="str">
        <f>IF(②選手情報入力!L51="","",VLOOKUP(②選手情報入力!L51,種目情報!$N$4:$O$85,2,FALSE))</f>
        <v/>
      </c>
      <c r="T103" s="423" t="str">
        <f>IF(②選手情報入力!R51="","",②選手情報入力!R51)</f>
        <v/>
      </c>
      <c r="U103" s="533" t="str">
        <f>IF(②選手情報入力!S51="","",②選手情報入力!S51)</f>
        <v/>
      </c>
      <c r="V103" s="534"/>
    </row>
    <row r="104" spans="1:22" ht="39" customHeight="1">
      <c r="A104" s="535">
        <v>43</v>
      </c>
      <c r="B104" s="536"/>
      <c r="C104" s="104" t="str">
        <f>IF(②選手情報入力!C52="","",②選手情報入力!B52&amp;②選手情報入力!C52)</f>
        <v/>
      </c>
      <c r="D104" s="533" t="str">
        <f>IF(②選手情報入力!D52="","",②選手情報入力!D52)</f>
        <v/>
      </c>
      <c r="E104" s="533"/>
      <c r="F104" s="533"/>
      <c r="G104" s="533"/>
      <c r="H104" s="537" t="str">
        <f>IF(②選手情報入力!F52="","",②選手情報入力!F52)</f>
        <v/>
      </c>
      <c r="I104" s="537"/>
      <c r="J104" s="537"/>
      <c r="K104" s="537"/>
      <c r="L104" s="537"/>
      <c r="M104" s="537"/>
      <c r="N104" s="104" t="str">
        <f>IF(②選手情報入力!H52="","",②選手情報入力!H52)</f>
        <v/>
      </c>
      <c r="O104" s="417" t="str">
        <f>IF(②選手情報入力!G52="","",②選手情報入力!G52)</f>
        <v/>
      </c>
      <c r="P104" s="429" t="str">
        <f>IF(②選手情報入力!K52="","",②選手情報入力!K98)</f>
        <v/>
      </c>
      <c r="Q104" s="436" t="str">
        <f>IF(②選手情報入力!I52="","",VLOOKUP(②選手情報入力!I52,種目情報!$N$4:$O$85,2,FALSE))</f>
        <v/>
      </c>
      <c r="R104" s="437" t="str">
        <f>IF(②選手情報入力!N52="","",②選手情報入力!N52)</f>
        <v/>
      </c>
      <c r="S104" s="432" t="str">
        <f>IF(②選手情報入力!L52="","",VLOOKUP(②選手情報入力!L52,種目情報!$N$4:$O$85,2,FALSE))</f>
        <v/>
      </c>
      <c r="T104" s="423" t="str">
        <f>IF(②選手情報入力!R52="","",②選手情報入力!R52)</f>
        <v/>
      </c>
      <c r="U104" s="533" t="str">
        <f>IF(②選手情報入力!S52="","",②選手情報入力!S52)</f>
        <v/>
      </c>
      <c r="V104" s="534"/>
    </row>
    <row r="105" spans="1:22" ht="39" customHeight="1">
      <c r="A105" s="535">
        <v>44</v>
      </c>
      <c r="B105" s="536"/>
      <c r="C105" s="104" t="str">
        <f>IF(②選手情報入力!C53="","",②選手情報入力!B53&amp;②選手情報入力!C53)</f>
        <v/>
      </c>
      <c r="D105" s="533" t="str">
        <f>IF(②選手情報入力!D53="","",②選手情報入力!D53)</f>
        <v/>
      </c>
      <c r="E105" s="533"/>
      <c r="F105" s="533"/>
      <c r="G105" s="533"/>
      <c r="H105" s="537" t="str">
        <f>IF(②選手情報入力!F53="","",②選手情報入力!F53)</f>
        <v/>
      </c>
      <c r="I105" s="537"/>
      <c r="J105" s="537"/>
      <c r="K105" s="537"/>
      <c r="L105" s="537"/>
      <c r="M105" s="537"/>
      <c r="N105" s="104" t="str">
        <f>IF(②選手情報入力!H53="","",②選手情報入力!H53)</f>
        <v/>
      </c>
      <c r="O105" s="417" t="str">
        <f>IF(②選手情報入力!G53="","",②選手情報入力!G53)</f>
        <v/>
      </c>
      <c r="P105" s="429" t="str">
        <f>IF(②選手情報入力!K53="","",②選手情報入力!K99)</f>
        <v/>
      </c>
      <c r="Q105" s="436" t="str">
        <f>IF(②選手情報入力!I53="","",VLOOKUP(②選手情報入力!I53,種目情報!$N$4:$O$85,2,FALSE))</f>
        <v/>
      </c>
      <c r="R105" s="437" t="str">
        <f>IF(②選手情報入力!N53="","",②選手情報入力!N53)</f>
        <v/>
      </c>
      <c r="S105" s="432" t="str">
        <f>IF(②選手情報入力!L53="","",VLOOKUP(②選手情報入力!L53,種目情報!$N$4:$O$85,2,FALSE))</f>
        <v/>
      </c>
      <c r="T105" s="423" t="str">
        <f>IF(②選手情報入力!R53="","",②選手情報入力!R53)</f>
        <v/>
      </c>
      <c r="U105" s="533" t="str">
        <f>IF(②選手情報入力!S53="","",②選手情報入力!S53)</f>
        <v/>
      </c>
      <c r="V105" s="534"/>
    </row>
    <row r="106" spans="1:22" ht="39" customHeight="1" thickBot="1">
      <c r="A106" s="493">
        <v>45</v>
      </c>
      <c r="B106" s="494"/>
      <c r="C106" s="107" t="str">
        <f>IF(②選手情報入力!C54="","",②選手情報入力!B54&amp;②選手情報入力!C54)</f>
        <v/>
      </c>
      <c r="D106" s="495" t="str">
        <f>IF(②選手情報入力!D54="","",②選手情報入力!D54)</f>
        <v/>
      </c>
      <c r="E106" s="495"/>
      <c r="F106" s="495"/>
      <c r="G106" s="495"/>
      <c r="H106" s="496" t="str">
        <f>IF(②選手情報入力!F54="","",②選手情報入力!F54)</f>
        <v/>
      </c>
      <c r="I106" s="496"/>
      <c r="J106" s="496"/>
      <c r="K106" s="496"/>
      <c r="L106" s="496"/>
      <c r="M106" s="496"/>
      <c r="N106" s="107" t="str">
        <f>IF(②選手情報入力!H54="","",②選手情報入力!H54)</f>
        <v/>
      </c>
      <c r="O106" s="421" t="str">
        <f>IF(②選手情報入力!G54="","",②選手情報入力!G54)</f>
        <v/>
      </c>
      <c r="P106" s="430" t="str">
        <f>IF(②選手情報入力!K54="","",②選手情報入力!K100)</f>
        <v/>
      </c>
      <c r="Q106" s="438" t="str">
        <f>IF(②選手情報入力!I54="","",VLOOKUP(②選手情報入力!I54,種目情報!$N$4:$O$85,2,FALSE))</f>
        <v/>
      </c>
      <c r="R106" s="439" t="str">
        <f>IF(②選手情報入力!N54="","",②選手情報入力!N54)</f>
        <v/>
      </c>
      <c r="S106" s="433" t="str">
        <f>IF(②選手情報入力!L54="","",VLOOKUP(②選手情報入力!L54,種目情報!$N$4:$O$85,2,FALSE))</f>
        <v/>
      </c>
      <c r="T106" s="427" t="str">
        <f>IF(②選手情報入力!R54="","",②選手情報入力!R54)</f>
        <v/>
      </c>
      <c r="U106" s="495" t="str">
        <f>IF(②選手情報入力!S54="","",②選手情報入力!S54)</f>
        <v/>
      </c>
      <c r="V106" s="497"/>
    </row>
    <row r="107" spans="1:22" ht="6" customHeight="1">
      <c r="A107" s="8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103"/>
      <c r="T107" s="103"/>
      <c r="U107" s="103"/>
      <c r="V107" s="101"/>
    </row>
    <row r="108" spans="1:22" ht="15" customHeight="1">
      <c r="A108" s="77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1"/>
      <c r="S108" s="78"/>
      <c r="T108" s="79" t="s">
        <v>119</v>
      </c>
      <c r="U108" s="106"/>
      <c r="V108" s="102" t="s">
        <v>145</v>
      </c>
    </row>
    <row r="109" spans="1:22" ht="21" customHeight="1">
      <c r="A109" s="80" t="s">
        <v>120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99"/>
      <c r="S109" s="81" t="s">
        <v>121</v>
      </c>
      <c r="T109" s="82"/>
      <c r="U109" s="85"/>
      <c r="V109" s="101"/>
    </row>
    <row r="110" spans="1:22" ht="21" customHeight="1">
      <c r="A110" s="83"/>
      <c r="B110" s="81" t="s">
        <v>122</v>
      </c>
      <c r="C110" s="556"/>
      <c r="D110" s="556"/>
      <c r="E110" s="81" t="s">
        <v>1</v>
      </c>
      <c r="F110" s="84" t="s">
        <v>123</v>
      </c>
      <c r="G110" s="84"/>
      <c r="H110" s="84"/>
      <c r="I110" s="84"/>
      <c r="J110" s="84"/>
      <c r="K110" s="84"/>
      <c r="L110" s="85"/>
      <c r="M110" s="62"/>
      <c r="N110" s="62"/>
      <c r="O110" s="62"/>
      <c r="P110" s="62"/>
      <c r="Q110" s="62"/>
      <c r="R110" s="62"/>
      <c r="S110" s="62"/>
      <c r="T110" s="86" t="s">
        <v>124</v>
      </c>
      <c r="U110" s="105"/>
      <c r="V110" s="101" t="s">
        <v>145</v>
      </c>
    </row>
    <row r="111" spans="1:22" ht="14.25">
      <c r="A111" s="557"/>
      <c r="B111" s="55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101"/>
    </row>
    <row r="112" spans="1:22" ht="14.25">
      <c r="A112" s="557"/>
      <c r="B112" s="552"/>
      <c r="C112" s="62" t="s">
        <v>125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101"/>
    </row>
    <row r="113" spans="1:22" ht="14.25">
      <c r="A113" s="557"/>
      <c r="B113" s="55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101"/>
    </row>
    <row r="114" spans="1:22" ht="17.25" customHeight="1">
      <c r="A114" s="557"/>
      <c r="B114" s="552"/>
      <c r="C114" s="558" t="s">
        <v>146</v>
      </c>
      <c r="D114" s="558"/>
      <c r="E114" s="558"/>
      <c r="F114" s="558"/>
      <c r="G114" s="558"/>
      <c r="H114" s="558"/>
      <c r="I114" s="558"/>
      <c r="J114" s="558"/>
      <c r="K114" s="558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101"/>
    </row>
    <row r="115" spans="1:22" s="87" customFormat="1" ht="21.75" customHeight="1">
      <c r="A115" s="557"/>
      <c r="B115" s="55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4"/>
      <c r="P115" s="65" t="s">
        <v>126</v>
      </c>
      <c r="Q115" s="65"/>
      <c r="R115" s="498"/>
      <c r="S115" s="498"/>
      <c r="T115" s="498"/>
      <c r="U115" s="63" t="s">
        <v>127</v>
      </c>
      <c r="V115" s="102"/>
    </row>
    <row r="116" spans="1:22" ht="14.25" thickBot="1">
      <c r="A116" s="531"/>
      <c r="B116" s="532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9"/>
    </row>
    <row r="117" spans="1:22" customFormat="1" ht="7.5" customHeight="1"/>
    <row r="118" spans="1:22" ht="33.75" customHeight="1">
      <c r="U118" s="499">
        <f>$U$4</f>
        <v>99</v>
      </c>
      <c r="V118" s="500"/>
    </row>
    <row r="119" spans="1:22" ht="25.5">
      <c r="B119" s="501" t="s">
        <v>108</v>
      </c>
      <c r="C119" s="501"/>
      <c r="D119" s="501"/>
      <c r="E119" s="501"/>
      <c r="F119" s="501"/>
      <c r="G119" s="501"/>
      <c r="H119" s="501"/>
      <c r="I119" s="501"/>
      <c r="J119" s="501"/>
      <c r="K119" s="501"/>
      <c r="L119" s="501"/>
      <c r="M119" s="501"/>
      <c r="N119" s="501"/>
      <c r="O119" s="501"/>
      <c r="P119" s="501"/>
      <c r="Q119" s="501"/>
      <c r="R119" s="501"/>
      <c r="S119" s="501"/>
      <c r="T119" s="501"/>
      <c r="U119" s="501"/>
    </row>
    <row r="120" spans="1:22" ht="14.25" thickBot="1"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</row>
    <row r="121" spans="1:22" ht="14.25" customHeight="1" thickBot="1">
      <c r="P121" s="502" t="s">
        <v>109</v>
      </c>
      <c r="Q121" s="503"/>
      <c r="R121" s="503"/>
      <c r="S121" s="506" t="str">
        <f>$S$7</f>
        <v/>
      </c>
      <c r="T121" s="507"/>
      <c r="U121" s="507"/>
      <c r="V121" s="508"/>
    </row>
    <row r="122" spans="1:22" ht="14.25" customHeight="1" thickBot="1">
      <c r="A122" s="512" t="s">
        <v>51</v>
      </c>
      <c r="B122" s="513"/>
      <c r="C122" s="514"/>
      <c r="D122" s="506" t="str">
        <f>$D$8</f>
        <v>新人戦大会</v>
      </c>
      <c r="E122" s="507"/>
      <c r="F122" s="507"/>
      <c r="G122" s="507"/>
      <c r="H122" s="508"/>
      <c r="K122" s="74"/>
      <c r="P122" s="504"/>
      <c r="Q122" s="505"/>
      <c r="R122" s="505"/>
      <c r="S122" s="509"/>
      <c r="T122" s="510"/>
      <c r="U122" s="510"/>
      <c r="V122" s="511"/>
    </row>
    <row r="123" spans="1:22" ht="15" customHeight="1" thickBot="1">
      <c r="A123" s="512"/>
      <c r="B123" s="513"/>
      <c r="C123" s="514"/>
      <c r="D123" s="509"/>
      <c r="E123" s="510"/>
      <c r="F123" s="510"/>
      <c r="G123" s="510"/>
      <c r="H123" s="511"/>
      <c r="I123" s="92"/>
      <c r="J123" s="92"/>
      <c r="K123" s="92"/>
      <c r="L123" s="92"/>
      <c r="M123" s="92"/>
      <c r="N123" s="92"/>
      <c r="O123" s="75"/>
      <c r="P123" s="503"/>
      <c r="Q123" s="277"/>
      <c r="R123" s="503"/>
      <c r="S123" s="516"/>
      <c r="T123" s="516"/>
      <c r="U123" s="75"/>
    </row>
    <row r="124" spans="1:22" ht="15" customHeight="1" thickBot="1">
      <c r="A124" s="512" t="s">
        <v>110</v>
      </c>
      <c r="B124" s="513"/>
      <c r="C124" s="514"/>
      <c r="D124" s="517" t="s">
        <v>248</v>
      </c>
      <c r="E124" s="518"/>
      <c r="F124" s="518"/>
      <c r="G124" s="518"/>
      <c r="H124" s="519"/>
      <c r="I124" s="92"/>
      <c r="J124" s="92"/>
      <c r="K124" s="92"/>
      <c r="L124" s="92"/>
      <c r="M124" s="92"/>
      <c r="N124" s="92"/>
      <c r="O124" s="75"/>
      <c r="P124" s="515"/>
      <c r="Q124" s="278"/>
      <c r="R124" s="515"/>
      <c r="S124" s="515"/>
      <c r="T124" s="515"/>
      <c r="U124" s="523">
        <v>4</v>
      </c>
    </row>
    <row r="125" spans="1:22" ht="14.25" customHeight="1" thickBot="1">
      <c r="A125" s="512"/>
      <c r="B125" s="513"/>
      <c r="C125" s="514"/>
      <c r="D125" s="520"/>
      <c r="E125" s="521"/>
      <c r="F125" s="521"/>
      <c r="G125" s="521"/>
      <c r="H125" s="522"/>
      <c r="I125" s="516"/>
      <c r="J125" s="516"/>
      <c r="K125" s="516"/>
      <c r="L125" s="516"/>
      <c r="M125" s="516"/>
      <c r="N125" s="93"/>
      <c r="O125" s="75"/>
      <c r="P125" s="75"/>
      <c r="Q125" s="75"/>
      <c r="R125" s="75"/>
      <c r="S125" s="75"/>
      <c r="T125" s="76" t="s">
        <v>111</v>
      </c>
      <c r="U125" s="524"/>
      <c r="V125" s="100"/>
    </row>
    <row r="126" spans="1:22" ht="7.5" customHeight="1" thickBot="1"/>
    <row r="127" spans="1:22" ht="24" customHeight="1">
      <c r="A127" s="525" t="s">
        <v>112</v>
      </c>
      <c r="B127" s="526"/>
      <c r="C127" s="527"/>
      <c r="D127" s="528">
        <f>$D$13</f>
        <v>0</v>
      </c>
      <c r="E127" s="529"/>
      <c r="F127" s="529"/>
      <c r="G127" s="529"/>
      <c r="H127" s="529"/>
      <c r="I127" s="529"/>
      <c r="J127" s="529"/>
      <c r="K127" s="529"/>
      <c r="L127" s="529"/>
      <c r="M127" s="529"/>
      <c r="N127" s="529"/>
      <c r="O127" s="529"/>
      <c r="P127" s="529"/>
      <c r="Q127" s="529"/>
      <c r="R127" s="529"/>
      <c r="S127" s="529"/>
      <c r="T127" s="529"/>
      <c r="U127" s="529"/>
      <c r="V127" s="530"/>
    </row>
    <row r="128" spans="1:22" ht="24" customHeight="1" thickBot="1">
      <c r="A128" s="546" t="s">
        <v>113</v>
      </c>
      <c r="B128" s="547"/>
      <c r="C128" s="548"/>
      <c r="D128" s="549" t="str">
        <f>$D$14</f>
        <v/>
      </c>
      <c r="E128" s="550"/>
      <c r="F128" s="550"/>
      <c r="G128" s="550"/>
      <c r="H128" s="550"/>
      <c r="I128" s="550"/>
      <c r="J128" s="550"/>
      <c r="K128" s="550"/>
      <c r="L128" s="550"/>
      <c r="M128" s="551"/>
      <c r="N128" s="552"/>
      <c r="O128" s="552"/>
      <c r="P128" s="552"/>
      <c r="Q128" s="552"/>
      <c r="R128" s="552"/>
      <c r="S128" s="552"/>
      <c r="T128" s="552"/>
      <c r="U128" s="552"/>
      <c r="V128" s="553"/>
    </row>
    <row r="129" spans="1:22" ht="36" customHeight="1" thickBot="1">
      <c r="A129" s="538" t="s">
        <v>114</v>
      </c>
      <c r="B129" s="554"/>
      <c r="C129" s="415" t="s">
        <v>115</v>
      </c>
      <c r="D129" s="541" t="s">
        <v>118</v>
      </c>
      <c r="E129" s="539"/>
      <c r="F129" s="539"/>
      <c r="G129" s="554"/>
      <c r="H129" s="541" t="s">
        <v>116</v>
      </c>
      <c r="I129" s="539"/>
      <c r="J129" s="539"/>
      <c r="K129" s="539"/>
      <c r="L129" s="539"/>
      <c r="M129" s="554"/>
      <c r="N129" s="415" t="s">
        <v>2</v>
      </c>
      <c r="O129" s="416" t="s">
        <v>40</v>
      </c>
      <c r="P129" s="538" t="s">
        <v>117</v>
      </c>
      <c r="Q129" s="539"/>
      <c r="R129" s="539"/>
      <c r="S129" s="540"/>
      <c r="T129" s="422" t="s">
        <v>128</v>
      </c>
      <c r="U129" s="541" t="str">
        <f>U15</f>
        <v>4X400mR</v>
      </c>
      <c r="V129" s="540"/>
    </row>
    <row r="130" spans="1:22" ht="39" customHeight="1">
      <c r="A130" s="542">
        <v>46</v>
      </c>
      <c r="B130" s="543"/>
      <c r="C130" s="96" t="str">
        <f>IF(②選手情報入力!C55="","",②選手情報入力!B55&amp;②選手情報入力!C55)</f>
        <v/>
      </c>
      <c r="D130" s="544" t="str">
        <f>IF(②選手情報入力!D55="","",②選手情報入力!D55)</f>
        <v/>
      </c>
      <c r="E130" s="544"/>
      <c r="F130" s="544"/>
      <c r="G130" s="544"/>
      <c r="H130" s="555" t="str">
        <f>IF(②選手情報入力!F55="","",②選手情報入力!F55)</f>
        <v/>
      </c>
      <c r="I130" s="555"/>
      <c r="J130" s="555"/>
      <c r="K130" s="555"/>
      <c r="L130" s="555"/>
      <c r="M130" s="555"/>
      <c r="N130" s="96" t="str">
        <f>IF(②選手情報入力!H55="","",②選手情報入力!H55)</f>
        <v/>
      </c>
      <c r="O130" s="420" t="str">
        <f>IF(②選手情報入力!G55="","",②選手情報入力!G55)</f>
        <v/>
      </c>
      <c r="P130" s="428" t="str">
        <f>IF(②選手情報入力!K55="","",②選手情報入力!K55)</f>
        <v/>
      </c>
      <c r="Q130" s="434" t="str">
        <f>IF(②選手情報入力!I55="","",VLOOKUP(②選手情報入力!I55,種目情報!$N$4:$O$85,2,FALSE))</f>
        <v/>
      </c>
      <c r="R130" s="435" t="str">
        <f>IF(②選手情報入力!N55="","",②選手情報入力!N55)</f>
        <v/>
      </c>
      <c r="S130" s="431" t="str">
        <f>IF(②選手情報入力!L55="","",VLOOKUP(②選手情報入力!L55,種目情報!$N$4:$O$85,2,FALSE))</f>
        <v/>
      </c>
      <c r="T130" s="426" t="str">
        <f>IF(②選手情報入力!R55="","",②選手情報入力!R55)</f>
        <v/>
      </c>
      <c r="U130" s="544" t="str">
        <f>IF(②選手情報入力!S55="","",②選手情報入力!S55)</f>
        <v/>
      </c>
      <c r="V130" s="545"/>
    </row>
    <row r="131" spans="1:22" ht="39" customHeight="1">
      <c r="A131" s="535">
        <v>47</v>
      </c>
      <c r="B131" s="536"/>
      <c r="C131" s="104" t="str">
        <f>IF(②選手情報入力!C56="","",②選手情報入力!B56&amp;②選手情報入力!C56)</f>
        <v/>
      </c>
      <c r="D131" s="533" t="str">
        <f>IF(②選手情報入力!D56="","",②選手情報入力!D56)</f>
        <v/>
      </c>
      <c r="E131" s="533"/>
      <c r="F131" s="533"/>
      <c r="G131" s="533"/>
      <c r="H131" s="537" t="str">
        <f>IF(②選手情報入力!F56="","",②選手情報入力!F56)</f>
        <v/>
      </c>
      <c r="I131" s="537"/>
      <c r="J131" s="537"/>
      <c r="K131" s="537"/>
      <c r="L131" s="537"/>
      <c r="M131" s="537"/>
      <c r="N131" s="104" t="str">
        <f>IF(②選手情報入力!H56="","",②選手情報入力!H56)</f>
        <v/>
      </c>
      <c r="O131" s="417" t="str">
        <f>IF(②選手情報入力!G56="","",②選手情報入力!G56)</f>
        <v/>
      </c>
      <c r="P131" s="429" t="str">
        <f>IF(②選手情報入力!K56="","",②選手情報入力!K56)</f>
        <v/>
      </c>
      <c r="Q131" s="436" t="str">
        <f>IF(②選手情報入力!I56="","",VLOOKUP(②選手情報入力!I56,種目情報!$N$4:$O$85,2,FALSE))</f>
        <v/>
      </c>
      <c r="R131" s="437" t="str">
        <f>IF(②選手情報入力!N56="","",②選手情報入力!N56)</f>
        <v/>
      </c>
      <c r="S131" s="432" t="str">
        <f>IF(②選手情報入力!L56="","",VLOOKUP(②選手情報入力!L56,種目情報!$N$4:$O$85,2,FALSE))</f>
        <v/>
      </c>
      <c r="T131" s="423" t="str">
        <f>IF(②選手情報入力!R56="","",②選手情報入力!R56)</f>
        <v/>
      </c>
      <c r="U131" s="533" t="str">
        <f>IF(②選手情報入力!S56="","",②選手情報入力!S56)</f>
        <v/>
      </c>
      <c r="V131" s="534"/>
    </row>
    <row r="132" spans="1:22" ht="39" customHeight="1">
      <c r="A132" s="535">
        <v>48</v>
      </c>
      <c r="B132" s="536"/>
      <c r="C132" s="104" t="str">
        <f>IF(②選手情報入力!C57="","",②選手情報入力!B57&amp;②選手情報入力!C57)</f>
        <v/>
      </c>
      <c r="D132" s="533" t="str">
        <f>IF(②選手情報入力!D57="","",②選手情報入力!D57)</f>
        <v/>
      </c>
      <c r="E132" s="533"/>
      <c r="F132" s="533"/>
      <c r="G132" s="533"/>
      <c r="H132" s="537" t="str">
        <f>IF(②選手情報入力!F57="","",②選手情報入力!F57)</f>
        <v/>
      </c>
      <c r="I132" s="537"/>
      <c r="J132" s="537"/>
      <c r="K132" s="537"/>
      <c r="L132" s="537"/>
      <c r="M132" s="537"/>
      <c r="N132" s="104" t="str">
        <f>IF(②選手情報入力!H57="","",②選手情報入力!H57)</f>
        <v/>
      </c>
      <c r="O132" s="417" t="str">
        <f>IF(②選手情報入力!G57="","",②選手情報入力!G57)</f>
        <v/>
      </c>
      <c r="P132" s="429" t="str">
        <f>IF(②選手情報入力!K57="","",②選手情報入力!K57)</f>
        <v/>
      </c>
      <c r="Q132" s="436" t="str">
        <f>IF(②選手情報入力!I57="","",VLOOKUP(②選手情報入力!I57,種目情報!$N$4:$O$85,2,FALSE))</f>
        <v/>
      </c>
      <c r="R132" s="437" t="str">
        <f>IF(②選手情報入力!N57="","",②選手情報入力!N57)</f>
        <v/>
      </c>
      <c r="S132" s="432" t="str">
        <f>IF(②選手情報入力!L57="","",VLOOKUP(②選手情報入力!L57,種目情報!$N$4:$O$85,2,FALSE))</f>
        <v/>
      </c>
      <c r="T132" s="423" t="str">
        <f>IF(②選手情報入力!R57="","",②選手情報入力!R57)</f>
        <v/>
      </c>
      <c r="U132" s="533" t="str">
        <f>IF(②選手情報入力!S57="","",②選手情報入力!S57)</f>
        <v/>
      </c>
      <c r="V132" s="534"/>
    </row>
    <row r="133" spans="1:22" ht="39" customHeight="1">
      <c r="A133" s="535">
        <v>49</v>
      </c>
      <c r="B133" s="536"/>
      <c r="C133" s="104" t="str">
        <f>IF(②選手情報入力!C58="","",②選手情報入力!B58&amp;②選手情報入力!C58)</f>
        <v/>
      </c>
      <c r="D133" s="533" t="str">
        <f>IF(②選手情報入力!D58="","",②選手情報入力!D58)</f>
        <v/>
      </c>
      <c r="E133" s="533"/>
      <c r="F133" s="533"/>
      <c r="G133" s="533"/>
      <c r="H133" s="537" t="str">
        <f>IF(②選手情報入力!F58="","",②選手情報入力!F58)</f>
        <v/>
      </c>
      <c r="I133" s="537"/>
      <c r="J133" s="537"/>
      <c r="K133" s="537"/>
      <c r="L133" s="537"/>
      <c r="M133" s="537"/>
      <c r="N133" s="104" t="str">
        <f>IF(②選手情報入力!H58="","",②選手情報入力!H58)</f>
        <v/>
      </c>
      <c r="O133" s="417" t="str">
        <f>IF(②選手情報入力!G58="","",②選手情報入力!G58)</f>
        <v/>
      </c>
      <c r="P133" s="429" t="str">
        <f>IF(②選手情報入力!K58="","",②選手情報入力!K58)</f>
        <v/>
      </c>
      <c r="Q133" s="436" t="str">
        <f>IF(②選手情報入力!I58="","",VLOOKUP(②選手情報入力!I58,種目情報!$N$4:$O$85,2,FALSE))</f>
        <v/>
      </c>
      <c r="R133" s="437" t="str">
        <f>IF(②選手情報入力!N58="","",②選手情報入力!N58)</f>
        <v/>
      </c>
      <c r="S133" s="432" t="str">
        <f>IF(②選手情報入力!L58="","",VLOOKUP(②選手情報入力!L58,種目情報!$N$4:$O$85,2,FALSE))</f>
        <v/>
      </c>
      <c r="T133" s="423" t="str">
        <f>IF(②選手情報入力!R58="","",②選手情報入力!R58)</f>
        <v/>
      </c>
      <c r="U133" s="533" t="str">
        <f>IF(②選手情報入力!S58="","",②選手情報入力!S58)</f>
        <v/>
      </c>
      <c r="V133" s="534"/>
    </row>
    <row r="134" spans="1:22" ht="39" customHeight="1">
      <c r="A134" s="535">
        <v>50</v>
      </c>
      <c r="B134" s="536"/>
      <c r="C134" s="104" t="str">
        <f>IF(②選手情報入力!C59="","",②選手情報入力!B59&amp;②選手情報入力!C59)</f>
        <v/>
      </c>
      <c r="D134" s="533" t="str">
        <f>IF(②選手情報入力!D59="","",②選手情報入力!D59)</f>
        <v/>
      </c>
      <c r="E134" s="533"/>
      <c r="F134" s="533"/>
      <c r="G134" s="533"/>
      <c r="H134" s="537" t="str">
        <f>IF(②選手情報入力!F59="","",②選手情報入力!F59)</f>
        <v/>
      </c>
      <c r="I134" s="537"/>
      <c r="J134" s="537"/>
      <c r="K134" s="537"/>
      <c r="L134" s="537"/>
      <c r="M134" s="537"/>
      <c r="N134" s="104" t="str">
        <f>IF(②選手情報入力!H59="","",②選手情報入力!H59)</f>
        <v/>
      </c>
      <c r="O134" s="417" t="str">
        <f>IF(②選手情報入力!G59="","",②選手情報入力!G59)</f>
        <v/>
      </c>
      <c r="P134" s="429" t="str">
        <f>IF(②選手情報入力!K59="","",②選手情報入力!K59)</f>
        <v/>
      </c>
      <c r="Q134" s="436" t="str">
        <f>IF(②選手情報入力!I59="","",VLOOKUP(②選手情報入力!I59,種目情報!$N$4:$O$85,2,FALSE))</f>
        <v/>
      </c>
      <c r="R134" s="437" t="str">
        <f>IF(②選手情報入力!N59="","",②選手情報入力!N59)</f>
        <v/>
      </c>
      <c r="S134" s="432" t="str">
        <f>IF(②選手情報入力!L59="","",VLOOKUP(②選手情報入力!L59,種目情報!$N$4:$O$85,2,FALSE))</f>
        <v/>
      </c>
      <c r="T134" s="423" t="str">
        <f>IF(②選手情報入力!R59="","",②選手情報入力!R59)</f>
        <v/>
      </c>
      <c r="U134" s="533" t="str">
        <f>IF(②選手情報入力!S59="","",②選手情報入力!S59)</f>
        <v/>
      </c>
      <c r="V134" s="534"/>
    </row>
    <row r="135" spans="1:22" ht="39" customHeight="1">
      <c r="A135" s="535">
        <v>51</v>
      </c>
      <c r="B135" s="536"/>
      <c r="C135" s="104" t="str">
        <f>IF(②選手情報入力!C60="","",②選手情報入力!B60&amp;②選手情報入力!C60)</f>
        <v/>
      </c>
      <c r="D135" s="533" t="str">
        <f>IF(②選手情報入力!D60="","",②選手情報入力!D60)</f>
        <v/>
      </c>
      <c r="E135" s="533"/>
      <c r="F135" s="533"/>
      <c r="G135" s="533"/>
      <c r="H135" s="537" t="str">
        <f>IF(②選手情報入力!F60="","",②選手情報入力!F60)</f>
        <v/>
      </c>
      <c r="I135" s="537"/>
      <c r="J135" s="537"/>
      <c r="K135" s="537"/>
      <c r="L135" s="537"/>
      <c r="M135" s="537"/>
      <c r="N135" s="104" t="str">
        <f>IF(②選手情報入力!H60="","",②選手情報入力!H60)</f>
        <v/>
      </c>
      <c r="O135" s="417" t="str">
        <f>IF(②選手情報入力!G60="","",②選手情報入力!G60)</f>
        <v/>
      </c>
      <c r="P135" s="429" t="str">
        <f>IF(②選手情報入力!K60="","",②選手情報入力!K60)</f>
        <v/>
      </c>
      <c r="Q135" s="436" t="str">
        <f>IF(②選手情報入力!I60="","",VLOOKUP(②選手情報入力!I60,種目情報!$N$4:$O$85,2,FALSE))</f>
        <v/>
      </c>
      <c r="R135" s="437" t="str">
        <f>IF(②選手情報入力!N60="","",②選手情報入力!N60)</f>
        <v/>
      </c>
      <c r="S135" s="432" t="str">
        <f>IF(②選手情報入力!L60="","",VLOOKUP(②選手情報入力!L60,種目情報!$N$4:$O$85,2,FALSE))</f>
        <v/>
      </c>
      <c r="T135" s="423" t="str">
        <f>IF(②選手情報入力!R60="","",②選手情報入力!R60)</f>
        <v/>
      </c>
      <c r="U135" s="533" t="str">
        <f>IF(②選手情報入力!S60="","",②選手情報入力!S60)</f>
        <v/>
      </c>
      <c r="V135" s="534"/>
    </row>
    <row r="136" spans="1:22" ht="39" customHeight="1">
      <c r="A136" s="535">
        <v>52</v>
      </c>
      <c r="B136" s="536"/>
      <c r="C136" s="104" t="str">
        <f>IF(②選手情報入力!C61="","",②選手情報入力!B61&amp;②選手情報入力!C61)</f>
        <v/>
      </c>
      <c r="D136" s="533" t="str">
        <f>IF(②選手情報入力!D61="","",②選手情報入力!D61)</f>
        <v/>
      </c>
      <c r="E136" s="533"/>
      <c r="F136" s="533"/>
      <c r="G136" s="533"/>
      <c r="H136" s="537" t="str">
        <f>IF(②選手情報入力!F61="","",②選手情報入力!F61)</f>
        <v/>
      </c>
      <c r="I136" s="537"/>
      <c r="J136" s="537"/>
      <c r="K136" s="537"/>
      <c r="L136" s="537"/>
      <c r="M136" s="537"/>
      <c r="N136" s="104" t="str">
        <f>IF(②選手情報入力!H61="","",②選手情報入力!H61)</f>
        <v/>
      </c>
      <c r="O136" s="417" t="str">
        <f>IF(②選手情報入力!G61="","",②選手情報入力!G61)</f>
        <v/>
      </c>
      <c r="P136" s="429" t="str">
        <f>IF(②選手情報入力!K61="","",②選手情報入力!K61)</f>
        <v/>
      </c>
      <c r="Q136" s="436" t="str">
        <f>IF(②選手情報入力!I61="","",VLOOKUP(②選手情報入力!I61,種目情報!$N$4:$O$85,2,FALSE))</f>
        <v/>
      </c>
      <c r="R136" s="437" t="str">
        <f>IF(②選手情報入力!N61="","",②選手情報入力!N61)</f>
        <v/>
      </c>
      <c r="S136" s="432" t="str">
        <f>IF(②選手情報入力!L61="","",VLOOKUP(②選手情報入力!L61,種目情報!$N$4:$O$85,2,FALSE))</f>
        <v/>
      </c>
      <c r="T136" s="423" t="str">
        <f>IF(②選手情報入力!R61="","",②選手情報入力!R61)</f>
        <v/>
      </c>
      <c r="U136" s="533" t="str">
        <f>IF(②選手情報入力!S61="","",②選手情報入力!S61)</f>
        <v/>
      </c>
      <c r="V136" s="534"/>
    </row>
    <row r="137" spans="1:22" ht="39" customHeight="1">
      <c r="A137" s="535">
        <v>53</v>
      </c>
      <c r="B137" s="536"/>
      <c r="C137" s="104" t="str">
        <f>IF(②選手情報入力!C62="","",②選手情報入力!B62&amp;②選手情報入力!C62)</f>
        <v/>
      </c>
      <c r="D137" s="533" t="str">
        <f>IF(②選手情報入力!D62="","",②選手情報入力!D62)</f>
        <v/>
      </c>
      <c r="E137" s="533"/>
      <c r="F137" s="533"/>
      <c r="G137" s="533"/>
      <c r="H137" s="537" t="str">
        <f>IF(②選手情報入力!F62="","",②選手情報入力!F62)</f>
        <v/>
      </c>
      <c r="I137" s="537"/>
      <c r="J137" s="537"/>
      <c r="K137" s="537"/>
      <c r="L137" s="537"/>
      <c r="M137" s="537"/>
      <c r="N137" s="104" t="str">
        <f>IF(②選手情報入力!H62="","",②選手情報入力!H62)</f>
        <v/>
      </c>
      <c r="O137" s="417" t="str">
        <f>IF(②選手情報入力!G62="","",②選手情報入力!G62)</f>
        <v/>
      </c>
      <c r="P137" s="429" t="str">
        <f>IF(②選手情報入力!K62="","",②選手情報入力!K62)</f>
        <v/>
      </c>
      <c r="Q137" s="436" t="str">
        <f>IF(②選手情報入力!I62="","",VLOOKUP(②選手情報入力!I62,種目情報!$N$4:$O$85,2,FALSE))</f>
        <v/>
      </c>
      <c r="R137" s="437" t="str">
        <f>IF(②選手情報入力!N62="","",②選手情報入力!N62)</f>
        <v/>
      </c>
      <c r="S137" s="432" t="str">
        <f>IF(②選手情報入力!L62="","",VLOOKUP(②選手情報入力!L62,種目情報!$N$4:$O$85,2,FALSE))</f>
        <v/>
      </c>
      <c r="T137" s="423" t="str">
        <f>IF(②選手情報入力!R62="","",②選手情報入力!R62)</f>
        <v/>
      </c>
      <c r="U137" s="533" t="str">
        <f>IF(②選手情報入力!S62="","",②選手情報入力!S62)</f>
        <v/>
      </c>
      <c r="V137" s="534"/>
    </row>
    <row r="138" spans="1:22" ht="39" customHeight="1">
      <c r="A138" s="535">
        <v>54</v>
      </c>
      <c r="B138" s="536"/>
      <c r="C138" s="104" t="str">
        <f>IF(②選手情報入力!C63="","",②選手情報入力!B63&amp;②選手情報入力!C63)</f>
        <v/>
      </c>
      <c r="D138" s="533" t="str">
        <f>IF(②選手情報入力!D63="","",②選手情報入力!D63)</f>
        <v/>
      </c>
      <c r="E138" s="533"/>
      <c r="F138" s="533"/>
      <c r="G138" s="533"/>
      <c r="H138" s="537" t="str">
        <f>IF(②選手情報入力!F63="","",②選手情報入力!F63)</f>
        <v/>
      </c>
      <c r="I138" s="537"/>
      <c r="J138" s="537"/>
      <c r="K138" s="537"/>
      <c r="L138" s="537"/>
      <c r="M138" s="537"/>
      <c r="N138" s="104" t="str">
        <f>IF(②選手情報入力!H63="","",②選手情報入力!H63)</f>
        <v/>
      </c>
      <c r="O138" s="417" t="str">
        <f>IF(②選手情報入力!G63="","",②選手情報入力!G63)</f>
        <v/>
      </c>
      <c r="P138" s="429" t="str">
        <f>IF(②選手情報入力!K63="","",②選手情報入力!K63)</f>
        <v/>
      </c>
      <c r="Q138" s="436" t="str">
        <f>IF(②選手情報入力!I63="","",VLOOKUP(②選手情報入力!I63,種目情報!$N$4:$O$85,2,FALSE))</f>
        <v/>
      </c>
      <c r="R138" s="437" t="str">
        <f>IF(②選手情報入力!N63="","",②選手情報入力!N63)</f>
        <v/>
      </c>
      <c r="S138" s="432" t="str">
        <f>IF(②選手情報入力!L63="","",VLOOKUP(②選手情報入力!L63,種目情報!$N$4:$O$85,2,FALSE))</f>
        <v/>
      </c>
      <c r="T138" s="423" t="str">
        <f>IF(②選手情報入力!R63="","",②選手情報入力!R63)</f>
        <v/>
      </c>
      <c r="U138" s="533" t="str">
        <f>IF(②選手情報入力!S63="","",②選手情報入力!S63)</f>
        <v/>
      </c>
      <c r="V138" s="534"/>
    </row>
    <row r="139" spans="1:22" ht="39" customHeight="1">
      <c r="A139" s="535">
        <v>55</v>
      </c>
      <c r="B139" s="536"/>
      <c r="C139" s="104" t="str">
        <f>IF(②選手情報入力!C64="","",②選手情報入力!B64&amp;②選手情報入力!C64)</f>
        <v/>
      </c>
      <c r="D139" s="533" t="str">
        <f>IF(②選手情報入力!D64="","",②選手情報入力!D64)</f>
        <v/>
      </c>
      <c r="E139" s="533"/>
      <c r="F139" s="533"/>
      <c r="G139" s="533"/>
      <c r="H139" s="537" t="str">
        <f>IF(②選手情報入力!F64="","",②選手情報入力!F64)</f>
        <v/>
      </c>
      <c r="I139" s="537"/>
      <c r="J139" s="537"/>
      <c r="K139" s="537"/>
      <c r="L139" s="537"/>
      <c r="M139" s="537"/>
      <c r="N139" s="104" t="str">
        <f>IF(②選手情報入力!H64="","",②選手情報入力!H64)</f>
        <v/>
      </c>
      <c r="O139" s="417" t="str">
        <f>IF(②選手情報入力!G64="","",②選手情報入力!G64)</f>
        <v/>
      </c>
      <c r="P139" s="429" t="str">
        <f>IF(②選手情報入力!K64="","",②選手情報入力!K64)</f>
        <v/>
      </c>
      <c r="Q139" s="436" t="str">
        <f>IF(②選手情報入力!I64="","",VLOOKUP(②選手情報入力!I64,種目情報!$N$4:$O$85,2,FALSE))</f>
        <v/>
      </c>
      <c r="R139" s="437" t="str">
        <f>IF(②選手情報入力!N64="","",②選手情報入力!N64)</f>
        <v/>
      </c>
      <c r="S139" s="432" t="str">
        <f>IF(②選手情報入力!L64="","",VLOOKUP(②選手情報入力!L64,種目情報!$N$4:$O$85,2,FALSE))</f>
        <v/>
      </c>
      <c r="T139" s="423" t="str">
        <f>IF(②選手情報入力!R64="","",②選手情報入力!R64)</f>
        <v/>
      </c>
      <c r="U139" s="533" t="str">
        <f>IF(②選手情報入力!S64="","",②選手情報入力!S64)</f>
        <v/>
      </c>
      <c r="V139" s="534"/>
    </row>
    <row r="140" spans="1:22" ht="39" customHeight="1">
      <c r="A140" s="535">
        <v>56</v>
      </c>
      <c r="B140" s="536"/>
      <c r="C140" s="104" t="str">
        <f>IF(②選手情報入力!C65="","",②選手情報入力!B65&amp;②選手情報入力!C65)</f>
        <v/>
      </c>
      <c r="D140" s="533" t="str">
        <f>IF(②選手情報入力!D65="","",②選手情報入力!D65)</f>
        <v/>
      </c>
      <c r="E140" s="533"/>
      <c r="F140" s="533"/>
      <c r="G140" s="533"/>
      <c r="H140" s="537" t="str">
        <f>IF(②選手情報入力!F65="","",②選手情報入力!F65)</f>
        <v/>
      </c>
      <c r="I140" s="537"/>
      <c r="J140" s="537"/>
      <c r="K140" s="537"/>
      <c r="L140" s="537"/>
      <c r="M140" s="537"/>
      <c r="N140" s="104" t="str">
        <f>IF(②選手情報入力!H65="","",②選手情報入力!H65)</f>
        <v/>
      </c>
      <c r="O140" s="417" t="str">
        <f>IF(②選手情報入力!G65="","",②選手情報入力!G65)</f>
        <v/>
      </c>
      <c r="P140" s="429" t="str">
        <f>IF(②選手情報入力!K65="","",②選手情報入力!K65)</f>
        <v/>
      </c>
      <c r="Q140" s="436" t="str">
        <f>IF(②選手情報入力!I65="","",VLOOKUP(②選手情報入力!I65,種目情報!$N$4:$O$85,2,FALSE))</f>
        <v/>
      </c>
      <c r="R140" s="437" t="str">
        <f>IF(②選手情報入力!N65="","",②選手情報入力!N65)</f>
        <v/>
      </c>
      <c r="S140" s="432" t="str">
        <f>IF(②選手情報入力!L65="","",VLOOKUP(②選手情報入力!L65,種目情報!$N$4:$O$85,2,FALSE))</f>
        <v/>
      </c>
      <c r="T140" s="423" t="str">
        <f>IF(②選手情報入力!R65="","",②選手情報入力!R65)</f>
        <v/>
      </c>
      <c r="U140" s="533" t="str">
        <f>IF(②選手情報入力!S65="","",②選手情報入力!S65)</f>
        <v/>
      </c>
      <c r="V140" s="534"/>
    </row>
    <row r="141" spans="1:22" ht="39" customHeight="1">
      <c r="A141" s="535">
        <v>57</v>
      </c>
      <c r="B141" s="536"/>
      <c r="C141" s="104" t="str">
        <f>IF(②選手情報入力!C66="","",②選手情報入力!B66&amp;②選手情報入力!C66)</f>
        <v/>
      </c>
      <c r="D141" s="533" t="str">
        <f>IF(②選手情報入力!D66="","",②選手情報入力!D66)</f>
        <v/>
      </c>
      <c r="E141" s="533"/>
      <c r="F141" s="533"/>
      <c r="G141" s="533"/>
      <c r="H141" s="537" t="str">
        <f>IF(②選手情報入力!F66="","",②選手情報入力!F66)</f>
        <v/>
      </c>
      <c r="I141" s="537"/>
      <c r="J141" s="537"/>
      <c r="K141" s="537"/>
      <c r="L141" s="537"/>
      <c r="M141" s="537"/>
      <c r="N141" s="104" t="str">
        <f>IF(②選手情報入力!H66="","",②選手情報入力!H66)</f>
        <v/>
      </c>
      <c r="O141" s="417" t="str">
        <f>IF(②選手情報入力!G66="","",②選手情報入力!G66)</f>
        <v/>
      </c>
      <c r="P141" s="429" t="str">
        <f>IF(②選手情報入力!K66="","",②選手情報入力!K66)</f>
        <v/>
      </c>
      <c r="Q141" s="436" t="str">
        <f>IF(②選手情報入力!I66="","",VLOOKUP(②選手情報入力!I66,種目情報!$N$4:$O$85,2,FALSE))</f>
        <v/>
      </c>
      <c r="R141" s="437" t="str">
        <f>IF(②選手情報入力!N66="","",②選手情報入力!N66)</f>
        <v/>
      </c>
      <c r="S141" s="432" t="str">
        <f>IF(②選手情報入力!L66="","",VLOOKUP(②選手情報入力!L66,種目情報!$N$4:$O$85,2,FALSE))</f>
        <v/>
      </c>
      <c r="T141" s="423" t="str">
        <f>IF(②選手情報入力!R66="","",②選手情報入力!R66)</f>
        <v/>
      </c>
      <c r="U141" s="533" t="str">
        <f>IF(②選手情報入力!S66="","",②選手情報入力!S66)</f>
        <v/>
      </c>
      <c r="V141" s="534"/>
    </row>
    <row r="142" spans="1:22" ht="39" customHeight="1">
      <c r="A142" s="535">
        <v>58</v>
      </c>
      <c r="B142" s="536"/>
      <c r="C142" s="104" t="str">
        <f>IF(②選手情報入力!C67="","",②選手情報入力!B67&amp;②選手情報入力!C67)</f>
        <v/>
      </c>
      <c r="D142" s="533" t="str">
        <f>IF(②選手情報入力!D67="","",②選手情報入力!D67)</f>
        <v/>
      </c>
      <c r="E142" s="533"/>
      <c r="F142" s="533"/>
      <c r="G142" s="533"/>
      <c r="H142" s="537" t="str">
        <f>IF(②選手情報入力!F67="","",②選手情報入力!F67)</f>
        <v/>
      </c>
      <c r="I142" s="537"/>
      <c r="J142" s="537"/>
      <c r="K142" s="537"/>
      <c r="L142" s="537"/>
      <c r="M142" s="537"/>
      <c r="N142" s="104" t="str">
        <f>IF(②選手情報入力!H67="","",②選手情報入力!H67)</f>
        <v/>
      </c>
      <c r="O142" s="417" t="str">
        <f>IF(②選手情報入力!G67="","",②選手情報入力!G67)</f>
        <v/>
      </c>
      <c r="P142" s="429" t="str">
        <f>IF(②選手情報入力!K67="","",②選手情報入力!K67)</f>
        <v/>
      </c>
      <c r="Q142" s="436" t="str">
        <f>IF(②選手情報入力!I67="","",VLOOKUP(②選手情報入力!I67,種目情報!$N$4:$O$85,2,FALSE))</f>
        <v/>
      </c>
      <c r="R142" s="437" t="str">
        <f>IF(②選手情報入力!N67="","",②選手情報入力!N67)</f>
        <v/>
      </c>
      <c r="S142" s="432" t="str">
        <f>IF(②選手情報入力!L67="","",VLOOKUP(②選手情報入力!L67,種目情報!$N$4:$O$85,2,FALSE))</f>
        <v/>
      </c>
      <c r="T142" s="423" t="str">
        <f>IF(②選手情報入力!R67="","",②選手情報入力!R67)</f>
        <v/>
      </c>
      <c r="U142" s="533" t="str">
        <f>IF(②選手情報入力!S67="","",②選手情報入力!S67)</f>
        <v/>
      </c>
      <c r="V142" s="534"/>
    </row>
    <row r="143" spans="1:22" ht="39" customHeight="1">
      <c r="A143" s="535">
        <v>59</v>
      </c>
      <c r="B143" s="536"/>
      <c r="C143" s="104" t="str">
        <f>IF(②選手情報入力!C68="","",②選手情報入力!B68&amp;②選手情報入力!C68)</f>
        <v/>
      </c>
      <c r="D143" s="533" t="str">
        <f>IF(②選手情報入力!D68="","",②選手情報入力!D68)</f>
        <v/>
      </c>
      <c r="E143" s="533"/>
      <c r="F143" s="533"/>
      <c r="G143" s="533"/>
      <c r="H143" s="537" t="str">
        <f>IF(②選手情報入力!F68="","",②選手情報入力!F68)</f>
        <v/>
      </c>
      <c r="I143" s="537"/>
      <c r="J143" s="537"/>
      <c r="K143" s="537"/>
      <c r="L143" s="537"/>
      <c r="M143" s="537"/>
      <c r="N143" s="104" t="str">
        <f>IF(②選手情報入力!H68="","",②選手情報入力!H68)</f>
        <v/>
      </c>
      <c r="O143" s="417" t="str">
        <f>IF(②選手情報入力!G68="","",②選手情報入力!G68)</f>
        <v/>
      </c>
      <c r="P143" s="429" t="str">
        <f>IF(②選手情報入力!K68="","",②選手情報入力!K68)</f>
        <v/>
      </c>
      <c r="Q143" s="436" t="str">
        <f>IF(②選手情報入力!I68="","",VLOOKUP(②選手情報入力!I68,種目情報!$N$4:$O$85,2,FALSE))</f>
        <v/>
      </c>
      <c r="R143" s="437" t="str">
        <f>IF(②選手情報入力!N68="","",②選手情報入力!N68)</f>
        <v/>
      </c>
      <c r="S143" s="432" t="str">
        <f>IF(②選手情報入力!L68="","",VLOOKUP(②選手情報入力!L68,種目情報!$N$4:$O$85,2,FALSE))</f>
        <v/>
      </c>
      <c r="T143" s="423" t="str">
        <f>IF(②選手情報入力!R68="","",②選手情報入力!R68)</f>
        <v/>
      </c>
      <c r="U143" s="533" t="str">
        <f>IF(②選手情報入力!S68="","",②選手情報入力!S68)</f>
        <v/>
      </c>
      <c r="V143" s="534"/>
    </row>
    <row r="144" spans="1:22" ht="39" customHeight="1" thickBot="1">
      <c r="A144" s="493">
        <v>60</v>
      </c>
      <c r="B144" s="494"/>
      <c r="C144" s="107" t="str">
        <f>IF(②選手情報入力!C69="","",②選手情報入力!B69&amp;②選手情報入力!C69)</f>
        <v/>
      </c>
      <c r="D144" s="495" t="str">
        <f>IF(②選手情報入力!D69="","",②選手情報入力!D69)</f>
        <v/>
      </c>
      <c r="E144" s="495"/>
      <c r="F144" s="495"/>
      <c r="G144" s="495"/>
      <c r="H144" s="496" t="str">
        <f>IF(②選手情報入力!F69="","",②選手情報入力!F69)</f>
        <v/>
      </c>
      <c r="I144" s="496"/>
      <c r="J144" s="496"/>
      <c r="K144" s="496"/>
      <c r="L144" s="496"/>
      <c r="M144" s="496"/>
      <c r="N144" s="107" t="str">
        <f>IF(②選手情報入力!H69="","",②選手情報入力!H69)</f>
        <v/>
      </c>
      <c r="O144" s="421" t="str">
        <f>IF(②選手情報入力!G69="","",②選手情報入力!G69)</f>
        <v/>
      </c>
      <c r="P144" s="430" t="str">
        <f>IF(②選手情報入力!K69="","",②選手情報入力!K69)</f>
        <v/>
      </c>
      <c r="Q144" s="438" t="str">
        <f>IF(②選手情報入力!I69="","",VLOOKUP(②選手情報入力!I69,種目情報!$N$4:$O$85,2,FALSE))</f>
        <v/>
      </c>
      <c r="R144" s="439" t="str">
        <f>IF(②選手情報入力!N69="","",②選手情報入力!N69)</f>
        <v/>
      </c>
      <c r="S144" s="433" t="str">
        <f>IF(②選手情報入力!L69="","",VLOOKUP(②選手情報入力!L69,種目情報!$N$4:$O$85,2,FALSE))</f>
        <v/>
      </c>
      <c r="T144" s="427" t="str">
        <f>IF(②選手情報入力!R69="","",②選手情報入力!R69)</f>
        <v/>
      </c>
      <c r="U144" s="495" t="str">
        <f>IF(②選手情報入力!S69="","",②選手情報入力!S69)</f>
        <v/>
      </c>
      <c r="V144" s="497"/>
    </row>
    <row r="145" spans="1:22" ht="6" customHeight="1">
      <c r="A145" s="8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103"/>
      <c r="T145" s="103"/>
      <c r="U145" s="103"/>
      <c r="V145" s="101"/>
    </row>
    <row r="146" spans="1:22" ht="15" customHeight="1">
      <c r="A146" s="77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1"/>
      <c r="S146" s="78"/>
      <c r="T146" s="79" t="s">
        <v>119</v>
      </c>
      <c r="U146" s="106"/>
      <c r="V146" s="102" t="s">
        <v>145</v>
      </c>
    </row>
    <row r="147" spans="1:22" ht="21" customHeight="1">
      <c r="A147" s="80" t="s">
        <v>120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99"/>
      <c r="S147" s="81" t="s">
        <v>121</v>
      </c>
      <c r="T147" s="82"/>
      <c r="U147" s="85"/>
      <c r="V147" s="101"/>
    </row>
    <row r="148" spans="1:22" ht="21" customHeight="1">
      <c r="A148" s="83"/>
      <c r="B148" s="81" t="s">
        <v>122</v>
      </c>
      <c r="C148" s="556"/>
      <c r="D148" s="556"/>
      <c r="E148" s="81" t="s">
        <v>1</v>
      </c>
      <c r="F148" s="84" t="s">
        <v>123</v>
      </c>
      <c r="G148" s="84"/>
      <c r="H148" s="84"/>
      <c r="I148" s="84"/>
      <c r="J148" s="84"/>
      <c r="K148" s="84"/>
      <c r="L148" s="85"/>
      <c r="M148" s="62"/>
      <c r="N148" s="62"/>
      <c r="O148" s="62"/>
      <c r="P148" s="62"/>
      <c r="Q148" s="62"/>
      <c r="R148" s="62"/>
      <c r="S148" s="62"/>
      <c r="T148" s="86" t="s">
        <v>124</v>
      </c>
      <c r="U148" s="105"/>
      <c r="V148" s="101" t="s">
        <v>145</v>
      </c>
    </row>
    <row r="149" spans="1:22" ht="14.25">
      <c r="A149" s="557"/>
      <c r="B149" s="55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101"/>
    </row>
    <row r="150" spans="1:22" ht="14.25">
      <c r="A150" s="557"/>
      <c r="B150" s="552"/>
      <c r="C150" s="62" t="s">
        <v>125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101"/>
    </row>
    <row r="151" spans="1:22" ht="14.25">
      <c r="A151" s="557"/>
      <c r="B151" s="55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101"/>
    </row>
    <row r="152" spans="1:22" ht="17.25" customHeight="1">
      <c r="A152" s="557"/>
      <c r="B152" s="552"/>
      <c r="C152" s="558" t="s">
        <v>146</v>
      </c>
      <c r="D152" s="558"/>
      <c r="E152" s="558"/>
      <c r="F152" s="558"/>
      <c r="G152" s="558"/>
      <c r="H152" s="558"/>
      <c r="I152" s="558"/>
      <c r="J152" s="558"/>
      <c r="K152" s="558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101"/>
    </row>
    <row r="153" spans="1:22" s="87" customFormat="1" ht="21.75" customHeight="1">
      <c r="A153" s="557"/>
      <c r="B153" s="55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4"/>
      <c r="P153" s="65" t="s">
        <v>126</v>
      </c>
      <c r="Q153" s="65"/>
      <c r="R153" s="498"/>
      <c r="S153" s="498"/>
      <c r="T153" s="498"/>
      <c r="U153" s="63" t="s">
        <v>127</v>
      </c>
      <c r="V153" s="102"/>
    </row>
    <row r="154" spans="1:22" ht="14.25" thickBot="1">
      <c r="A154" s="531"/>
      <c r="B154" s="532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9"/>
    </row>
    <row r="155" spans="1:22" customFormat="1" ht="7.5" customHeight="1"/>
    <row r="156" spans="1:22" ht="33.75" customHeight="1">
      <c r="U156" s="499">
        <f>$U$4</f>
        <v>99</v>
      </c>
      <c r="V156" s="500"/>
    </row>
    <row r="157" spans="1:22" ht="25.5">
      <c r="B157" s="501" t="s">
        <v>108</v>
      </c>
      <c r="C157" s="501"/>
      <c r="D157" s="501"/>
      <c r="E157" s="501"/>
      <c r="F157" s="501"/>
      <c r="G157" s="501"/>
      <c r="H157" s="501"/>
      <c r="I157" s="501"/>
      <c r="J157" s="501"/>
      <c r="K157" s="501"/>
      <c r="L157" s="501"/>
      <c r="M157" s="501"/>
      <c r="N157" s="501"/>
      <c r="O157" s="501"/>
      <c r="P157" s="501"/>
      <c r="Q157" s="501"/>
      <c r="R157" s="501"/>
      <c r="S157" s="501"/>
      <c r="T157" s="501"/>
      <c r="U157" s="501"/>
    </row>
    <row r="158" spans="1:22" ht="14.25" thickBot="1"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</row>
    <row r="159" spans="1:22" ht="14.25" customHeight="1" thickBot="1">
      <c r="P159" s="502" t="s">
        <v>109</v>
      </c>
      <c r="Q159" s="503"/>
      <c r="R159" s="503"/>
      <c r="S159" s="506" t="str">
        <f>$S$7</f>
        <v/>
      </c>
      <c r="T159" s="507"/>
      <c r="U159" s="507"/>
      <c r="V159" s="508"/>
    </row>
    <row r="160" spans="1:22" ht="14.25" customHeight="1" thickBot="1">
      <c r="A160" s="512" t="s">
        <v>51</v>
      </c>
      <c r="B160" s="513"/>
      <c r="C160" s="514"/>
      <c r="D160" s="506" t="str">
        <f>$D$8</f>
        <v>新人戦大会</v>
      </c>
      <c r="E160" s="507"/>
      <c r="F160" s="507"/>
      <c r="G160" s="507"/>
      <c r="H160" s="508"/>
      <c r="K160" s="74"/>
      <c r="P160" s="504"/>
      <c r="Q160" s="505"/>
      <c r="R160" s="505"/>
      <c r="S160" s="509"/>
      <c r="T160" s="510"/>
      <c r="U160" s="510"/>
      <c r="V160" s="511"/>
    </row>
    <row r="161" spans="1:22" ht="15" customHeight="1" thickBot="1">
      <c r="A161" s="512"/>
      <c r="B161" s="513"/>
      <c r="C161" s="514"/>
      <c r="D161" s="509"/>
      <c r="E161" s="510"/>
      <c r="F161" s="510"/>
      <c r="G161" s="510"/>
      <c r="H161" s="511"/>
      <c r="I161" s="92"/>
      <c r="J161" s="92"/>
      <c r="K161" s="92"/>
      <c r="L161" s="92"/>
      <c r="M161" s="92"/>
      <c r="N161" s="92"/>
      <c r="O161" s="75"/>
      <c r="P161" s="503"/>
      <c r="Q161" s="277"/>
      <c r="R161" s="503"/>
      <c r="S161" s="516"/>
      <c r="T161" s="516"/>
      <c r="U161" s="75"/>
    </row>
    <row r="162" spans="1:22" ht="15" customHeight="1" thickBot="1">
      <c r="A162" s="512" t="s">
        <v>110</v>
      </c>
      <c r="B162" s="513"/>
      <c r="C162" s="514"/>
      <c r="D162" s="517" t="s">
        <v>248</v>
      </c>
      <c r="E162" s="518"/>
      <c r="F162" s="518"/>
      <c r="G162" s="518"/>
      <c r="H162" s="519"/>
      <c r="I162" s="92"/>
      <c r="J162" s="92"/>
      <c r="K162" s="92"/>
      <c r="L162" s="92"/>
      <c r="M162" s="92"/>
      <c r="N162" s="92"/>
      <c r="O162" s="75"/>
      <c r="P162" s="515"/>
      <c r="Q162" s="278"/>
      <c r="R162" s="515"/>
      <c r="S162" s="515"/>
      <c r="T162" s="515"/>
      <c r="U162" s="523">
        <v>5</v>
      </c>
    </row>
    <row r="163" spans="1:22" ht="14.25" customHeight="1" thickBot="1">
      <c r="A163" s="512"/>
      <c r="B163" s="513"/>
      <c r="C163" s="514"/>
      <c r="D163" s="520"/>
      <c r="E163" s="521"/>
      <c r="F163" s="521"/>
      <c r="G163" s="521"/>
      <c r="H163" s="522"/>
      <c r="I163" s="516"/>
      <c r="J163" s="516"/>
      <c r="K163" s="516"/>
      <c r="L163" s="516"/>
      <c r="M163" s="516"/>
      <c r="N163" s="93"/>
      <c r="O163" s="75"/>
      <c r="P163" s="75"/>
      <c r="Q163" s="75"/>
      <c r="R163" s="75"/>
      <c r="S163" s="75"/>
      <c r="T163" s="76" t="s">
        <v>111</v>
      </c>
      <c r="U163" s="524"/>
      <c r="V163" s="100"/>
    </row>
    <row r="164" spans="1:22" ht="7.5" customHeight="1" thickBot="1"/>
    <row r="165" spans="1:22" ht="24" customHeight="1">
      <c r="A165" s="525" t="s">
        <v>112</v>
      </c>
      <c r="B165" s="526"/>
      <c r="C165" s="527"/>
      <c r="D165" s="528">
        <f>$D$13</f>
        <v>0</v>
      </c>
      <c r="E165" s="529"/>
      <c r="F165" s="529"/>
      <c r="G165" s="529"/>
      <c r="H165" s="529"/>
      <c r="I165" s="529"/>
      <c r="J165" s="529"/>
      <c r="K165" s="529"/>
      <c r="L165" s="529"/>
      <c r="M165" s="529"/>
      <c r="N165" s="529"/>
      <c r="O165" s="529"/>
      <c r="P165" s="529"/>
      <c r="Q165" s="529"/>
      <c r="R165" s="529"/>
      <c r="S165" s="529"/>
      <c r="T165" s="529"/>
      <c r="U165" s="529"/>
      <c r="V165" s="530"/>
    </row>
    <row r="166" spans="1:22" ht="24" customHeight="1" thickBot="1">
      <c r="A166" s="546" t="s">
        <v>113</v>
      </c>
      <c r="B166" s="547"/>
      <c r="C166" s="548"/>
      <c r="D166" s="549" t="str">
        <f>$D$14</f>
        <v/>
      </c>
      <c r="E166" s="550"/>
      <c r="F166" s="550"/>
      <c r="G166" s="550"/>
      <c r="H166" s="550"/>
      <c r="I166" s="550"/>
      <c r="J166" s="550"/>
      <c r="K166" s="550"/>
      <c r="L166" s="550"/>
      <c r="M166" s="551"/>
      <c r="N166" s="552"/>
      <c r="O166" s="552"/>
      <c r="P166" s="552"/>
      <c r="Q166" s="552"/>
      <c r="R166" s="552"/>
      <c r="S166" s="552"/>
      <c r="T166" s="552"/>
      <c r="U166" s="552"/>
      <c r="V166" s="553"/>
    </row>
    <row r="167" spans="1:22" ht="36" customHeight="1" thickBot="1">
      <c r="A167" s="538" t="s">
        <v>114</v>
      </c>
      <c r="B167" s="554"/>
      <c r="C167" s="415" t="s">
        <v>115</v>
      </c>
      <c r="D167" s="541" t="s">
        <v>118</v>
      </c>
      <c r="E167" s="539"/>
      <c r="F167" s="539"/>
      <c r="G167" s="554"/>
      <c r="H167" s="541" t="s">
        <v>116</v>
      </c>
      <c r="I167" s="539"/>
      <c r="J167" s="539"/>
      <c r="K167" s="539"/>
      <c r="L167" s="539"/>
      <c r="M167" s="554"/>
      <c r="N167" s="415" t="s">
        <v>2</v>
      </c>
      <c r="O167" s="416" t="s">
        <v>40</v>
      </c>
      <c r="P167" s="538" t="s">
        <v>117</v>
      </c>
      <c r="Q167" s="539"/>
      <c r="R167" s="539"/>
      <c r="S167" s="540"/>
      <c r="T167" s="422" t="s">
        <v>128</v>
      </c>
      <c r="U167" s="541" t="s">
        <v>676</v>
      </c>
      <c r="V167" s="540"/>
    </row>
    <row r="168" spans="1:22" ht="39" customHeight="1">
      <c r="A168" s="542">
        <v>61</v>
      </c>
      <c r="B168" s="543"/>
      <c r="C168" s="96" t="str">
        <f>IF(②選手情報入力!C70="","",②選手情報入力!B70&amp;②選手情報入力!C70)</f>
        <v/>
      </c>
      <c r="D168" s="544" t="str">
        <f>IF(②選手情報入力!D70="","",②選手情報入力!D70)</f>
        <v/>
      </c>
      <c r="E168" s="544"/>
      <c r="F168" s="544"/>
      <c r="G168" s="544"/>
      <c r="H168" s="555" t="str">
        <f>IF(②選手情報入力!F70="","",②選手情報入力!F70)</f>
        <v/>
      </c>
      <c r="I168" s="555"/>
      <c r="J168" s="555"/>
      <c r="K168" s="555"/>
      <c r="L168" s="555"/>
      <c r="M168" s="555"/>
      <c r="N168" s="96" t="str">
        <f>IF(②選手情報入力!H70="","",②選手情報入力!H70)</f>
        <v/>
      </c>
      <c r="O168" s="420" t="str">
        <f>IF(②選手情報入力!G70="","",②選手情報入力!G70)</f>
        <v/>
      </c>
      <c r="P168" s="428" t="str">
        <f>IF(②選手情報入力!K70="","",②選手情報入力!K70)</f>
        <v/>
      </c>
      <c r="Q168" s="434" t="str">
        <f>IF(②選手情報入力!I70="","",VLOOKUP(②選手情報入力!I70,種目情報!$N$4:$O$85,2,FALSE))</f>
        <v/>
      </c>
      <c r="R168" s="435" t="str">
        <f>IF(②選手情報入力!N70="","",②選手情報入力!N70)</f>
        <v/>
      </c>
      <c r="S168" s="431" t="str">
        <f>IF(②選手情報入力!L70="","",VLOOKUP(②選手情報入力!L70,種目情報!$N$4:$O$85,2,FALSE))</f>
        <v/>
      </c>
      <c r="T168" s="426" t="str">
        <f>IF(②選手情報入力!R70="","",②選手情報入力!R70)</f>
        <v/>
      </c>
      <c r="U168" s="544" t="str">
        <f>IF(②選手情報入力!S70="","",②選手情報入力!S70)</f>
        <v/>
      </c>
      <c r="V168" s="545"/>
    </row>
    <row r="169" spans="1:22" ht="39" customHeight="1">
      <c r="A169" s="535">
        <v>62</v>
      </c>
      <c r="B169" s="536"/>
      <c r="C169" s="104" t="str">
        <f>IF(②選手情報入力!C71="","",②選手情報入力!B71&amp;②選手情報入力!C71)</f>
        <v/>
      </c>
      <c r="D169" s="533" t="str">
        <f>IF(②選手情報入力!D71="","",②選手情報入力!D71)</f>
        <v/>
      </c>
      <c r="E169" s="533"/>
      <c r="F169" s="533"/>
      <c r="G169" s="533"/>
      <c r="H169" s="537" t="str">
        <f>IF(②選手情報入力!F71="","",②選手情報入力!F71)</f>
        <v/>
      </c>
      <c r="I169" s="537"/>
      <c r="J169" s="537"/>
      <c r="K169" s="537"/>
      <c r="L169" s="537"/>
      <c r="M169" s="537"/>
      <c r="N169" s="104" t="str">
        <f>IF(②選手情報入力!H71="","",②選手情報入力!H71)</f>
        <v/>
      </c>
      <c r="O169" s="417" t="str">
        <f>IF(②選手情報入力!G71="","",②選手情報入力!G71)</f>
        <v/>
      </c>
      <c r="P169" s="429" t="str">
        <f>IF(②選手情報入力!K71="","",②選手情報入力!K71)</f>
        <v/>
      </c>
      <c r="Q169" s="436" t="str">
        <f>IF(②選手情報入力!I71="","",VLOOKUP(②選手情報入力!I71,種目情報!$N$4:$O$85,2,FALSE))</f>
        <v/>
      </c>
      <c r="R169" s="437" t="str">
        <f>IF(②選手情報入力!N71="","",②選手情報入力!N71)</f>
        <v/>
      </c>
      <c r="S169" s="432" t="str">
        <f>IF(②選手情報入力!L71="","",VLOOKUP(②選手情報入力!L71,種目情報!$N$4:$O$85,2,FALSE))</f>
        <v/>
      </c>
      <c r="T169" s="423" t="str">
        <f>IF(②選手情報入力!R71="","",②選手情報入力!R71)</f>
        <v/>
      </c>
      <c r="U169" s="533" t="str">
        <f>IF(②選手情報入力!S71="","",②選手情報入力!S71)</f>
        <v/>
      </c>
      <c r="V169" s="534"/>
    </row>
    <row r="170" spans="1:22" ht="39" customHeight="1">
      <c r="A170" s="535">
        <v>63</v>
      </c>
      <c r="B170" s="536"/>
      <c r="C170" s="104" t="str">
        <f>IF(②選手情報入力!C72="","",②選手情報入力!B72&amp;②選手情報入力!C72)</f>
        <v/>
      </c>
      <c r="D170" s="533" t="str">
        <f>IF(②選手情報入力!D72="","",②選手情報入力!D72)</f>
        <v/>
      </c>
      <c r="E170" s="533"/>
      <c r="F170" s="533"/>
      <c r="G170" s="533"/>
      <c r="H170" s="537" t="str">
        <f>IF(②選手情報入力!F72="","",②選手情報入力!F72)</f>
        <v/>
      </c>
      <c r="I170" s="537"/>
      <c r="J170" s="537"/>
      <c r="K170" s="537"/>
      <c r="L170" s="537"/>
      <c r="M170" s="537"/>
      <c r="N170" s="104" t="str">
        <f>IF(②選手情報入力!H72="","",②選手情報入力!H72)</f>
        <v/>
      </c>
      <c r="O170" s="417" t="str">
        <f>IF(②選手情報入力!G72="","",②選手情報入力!G72)</f>
        <v/>
      </c>
      <c r="P170" s="429" t="str">
        <f>IF(②選手情報入力!K72="","",②選手情報入力!K72)</f>
        <v/>
      </c>
      <c r="Q170" s="436" t="str">
        <f>IF(②選手情報入力!I72="","",VLOOKUP(②選手情報入力!I72,種目情報!$N$4:$O$85,2,FALSE))</f>
        <v/>
      </c>
      <c r="R170" s="437" t="str">
        <f>IF(②選手情報入力!N72="","",②選手情報入力!N72)</f>
        <v/>
      </c>
      <c r="S170" s="432" t="str">
        <f>IF(②選手情報入力!L72="","",VLOOKUP(②選手情報入力!L72,種目情報!$N$4:$O$85,2,FALSE))</f>
        <v/>
      </c>
      <c r="T170" s="423" t="str">
        <f>IF(②選手情報入力!R72="","",②選手情報入力!R72)</f>
        <v/>
      </c>
      <c r="U170" s="533" t="str">
        <f>IF(②選手情報入力!S72="","",②選手情報入力!S72)</f>
        <v/>
      </c>
      <c r="V170" s="534"/>
    </row>
    <row r="171" spans="1:22" ht="39" customHeight="1">
      <c r="A171" s="535">
        <v>64</v>
      </c>
      <c r="B171" s="536"/>
      <c r="C171" s="104" t="str">
        <f>IF(②選手情報入力!C73="","",②選手情報入力!B73&amp;②選手情報入力!C73)</f>
        <v/>
      </c>
      <c r="D171" s="533" t="str">
        <f>IF(②選手情報入力!D73="","",②選手情報入力!D73)</f>
        <v/>
      </c>
      <c r="E171" s="533"/>
      <c r="F171" s="533"/>
      <c r="G171" s="533"/>
      <c r="H171" s="537" t="str">
        <f>IF(②選手情報入力!F73="","",②選手情報入力!F73)</f>
        <v/>
      </c>
      <c r="I171" s="537"/>
      <c r="J171" s="537"/>
      <c r="K171" s="537"/>
      <c r="L171" s="537"/>
      <c r="M171" s="537"/>
      <c r="N171" s="104" t="str">
        <f>IF(②選手情報入力!H73="","",②選手情報入力!H73)</f>
        <v/>
      </c>
      <c r="O171" s="417" t="str">
        <f>IF(②選手情報入力!G73="","",②選手情報入力!G73)</f>
        <v/>
      </c>
      <c r="P171" s="429" t="str">
        <f>IF(②選手情報入力!K73="","",②選手情報入力!K73)</f>
        <v/>
      </c>
      <c r="Q171" s="436" t="str">
        <f>IF(②選手情報入力!I73="","",VLOOKUP(②選手情報入力!I73,種目情報!$N$4:$O$85,2,FALSE))</f>
        <v/>
      </c>
      <c r="R171" s="437" t="str">
        <f>IF(②選手情報入力!N73="","",②選手情報入力!N73)</f>
        <v/>
      </c>
      <c r="S171" s="432" t="str">
        <f>IF(②選手情報入力!L73="","",VLOOKUP(②選手情報入力!L73,種目情報!$N$4:$O$85,2,FALSE))</f>
        <v/>
      </c>
      <c r="T171" s="423" t="str">
        <f>IF(②選手情報入力!R73="","",②選手情報入力!R73)</f>
        <v/>
      </c>
      <c r="U171" s="533" t="str">
        <f>IF(②選手情報入力!S73="","",②選手情報入力!S73)</f>
        <v/>
      </c>
      <c r="V171" s="534"/>
    </row>
    <row r="172" spans="1:22" ht="39" customHeight="1">
      <c r="A172" s="535">
        <v>65</v>
      </c>
      <c r="B172" s="536"/>
      <c r="C172" s="104" t="str">
        <f>IF(②選手情報入力!C74="","",②選手情報入力!B74&amp;②選手情報入力!C74)</f>
        <v/>
      </c>
      <c r="D172" s="533" t="str">
        <f>IF(②選手情報入力!D74="","",②選手情報入力!D74)</f>
        <v/>
      </c>
      <c r="E172" s="533"/>
      <c r="F172" s="533"/>
      <c r="G172" s="533"/>
      <c r="H172" s="537" t="str">
        <f>IF(②選手情報入力!F74="","",②選手情報入力!F74)</f>
        <v/>
      </c>
      <c r="I172" s="537"/>
      <c r="J172" s="537"/>
      <c r="K172" s="537"/>
      <c r="L172" s="537"/>
      <c r="M172" s="537"/>
      <c r="N172" s="104" t="str">
        <f>IF(②選手情報入力!H74="","",②選手情報入力!H74)</f>
        <v/>
      </c>
      <c r="O172" s="417" t="str">
        <f>IF(②選手情報入力!G74="","",②選手情報入力!G74)</f>
        <v/>
      </c>
      <c r="P172" s="429" t="str">
        <f>IF(②選手情報入力!K74="","",②選手情報入力!K74)</f>
        <v/>
      </c>
      <c r="Q172" s="436" t="str">
        <f>IF(②選手情報入力!I74="","",VLOOKUP(②選手情報入力!I74,種目情報!$N$4:$O$85,2,FALSE))</f>
        <v/>
      </c>
      <c r="R172" s="437" t="str">
        <f>IF(②選手情報入力!N74="","",②選手情報入力!N74)</f>
        <v/>
      </c>
      <c r="S172" s="432" t="str">
        <f>IF(②選手情報入力!L74="","",VLOOKUP(②選手情報入力!L74,種目情報!$N$4:$O$85,2,FALSE))</f>
        <v/>
      </c>
      <c r="T172" s="423" t="str">
        <f>IF(②選手情報入力!R74="","",②選手情報入力!R74)</f>
        <v/>
      </c>
      <c r="U172" s="533" t="str">
        <f>IF(②選手情報入力!S74="","",②選手情報入力!S74)</f>
        <v/>
      </c>
      <c r="V172" s="534"/>
    </row>
    <row r="173" spans="1:22" ht="39" customHeight="1">
      <c r="A173" s="535">
        <v>66</v>
      </c>
      <c r="B173" s="536"/>
      <c r="C173" s="104" t="str">
        <f>IF(②選手情報入力!C75="","",②選手情報入力!B75&amp;②選手情報入力!C75)</f>
        <v/>
      </c>
      <c r="D173" s="533" t="str">
        <f>IF(②選手情報入力!D75="","",②選手情報入力!D75)</f>
        <v/>
      </c>
      <c r="E173" s="533"/>
      <c r="F173" s="533"/>
      <c r="G173" s="533"/>
      <c r="H173" s="537" t="str">
        <f>IF(②選手情報入力!F75="","",②選手情報入力!F75)</f>
        <v/>
      </c>
      <c r="I173" s="537"/>
      <c r="J173" s="537"/>
      <c r="K173" s="537"/>
      <c r="L173" s="537"/>
      <c r="M173" s="537"/>
      <c r="N173" s="104" t="str">
        <f>IF(②選手情報入力!H75="","",②選手情報入力!H75)</f>
        <v/>
      </c>
      <c r="O173" s="417" t="str">
        <f>IF(②選手情報入力!G75="","",②選手情報入力!G75)</f>
        <v/>
      </c>
      <c r="P173" s="429" t="str">
        <f>IF(②選手情報入力!K75="","",②選手情報入力!K75)</f>
        <v/>
      </c>
      <c r="Q173" s="436" t="str">
        <f>IF(②選手情報入力!I75="","",VLOOKUP(②選手情報入力!I75,種目情報!$N$4:$O$85,2,FALSE))</f>
        <v/>
      </c>
      <c r="R173" s="437" t="str">
        <f>IF(②選手情報入力!N75="","",②選手情報入力!N75)</f>
        <v/>
      </c>
      <c r="S173" s="432" t="str">
        <f>IF(②選手情報入力!L75="","",VLOOKUP(②選手情報入力!L75,種目情報!$N$4:$O$85,2,FALSE))</f>
        <v/>
      </c>
      <c r="T173" s="423" t="str">
        <f>IF(②選手情報入力!R75="","",②選手情報入力!R75)</f>
        <v/>
      </c>
      <c r="U173" s="533" t="str">
        <f>IF(②選手情報入力!S75="","",②選手情報入力!S75)</f>
        <v/>
      </c>
      <c r="V173" s="534"/>
    </row>
    <row r="174" spans="1:22" ht="39" customHeight="1">
      <c r="A174" s="535">
        <v>67</v>
      </c>
      <c r="B174" s="536"/>
      <c r="C174" s="104" t="str">
        <f>IF(②選手情報入力!C76="","",②選手情報入力!B76&amp;②選手情報入力!C76)</f>
        <v/>
      </c>
      <c r="D174" s="533" t="str">
        <f>IF(②選手情報入力!D76="","",②選手情報入力!D76)</f>
        <v/>
      </c>
      <c r="E174" s="533"/>
      <c r="F174" s="533"/>
      <c r="G174" s="533"/>
      <c r="H174" s="537" t="str">
        <f>IF(②選手情報入力!F76="","",②選手情報入力!F76)</f>
        <v/>
      </c>
      <c r="I174" s="537"/>
      <c r="J174" s="537"/>
      <c r="K174" s="537"/>
      <c r="L174" s="537"/>
      <c r="M174" s="537"/>
      <c r="N174" s="104" t="str">
        <f>IF(②選手情報入力!H76="","",②選手情報入力!H76)</f>
        <v/>
      </c>
      <c r="O174" s="417" t="str">
        <f>IF(②選手情報入力!G76="","",②選手情報入力!G76)</f>
        <v/>
      </c>
      <c r="P174" s="429" t="str">
        <f>IF(②選手情報入力!K76="","",②選手情報入力!K76)</f>
        <v/>
      </c>
      <c r="Q174" s="436" t="str">
        <f>IF(②選手情報入力!I76="","",VLOOKUP(②選手情報入力!I76,種目情報!$N$4:$O$85,2,FALSE))</f>
        <v/>
      </c>
      <c r="R174" s="437" t="str">
        <f>IF(②選手情報入力!N76="","",②選手情報入力!N76)</f>
        <v/>
      </c>
      <c r="S174" s="432" t="str">
        <f>IF(②選手情報入力!L76="","",VLOOKUP(②選手情報入力!L76,種目情報!$N$4:$O$85,2,FALSE))</f>
        <v/>
      </c>
      <c r="T174" s="423" t="str">
        <f>IF(②選手情報入力!R76="","",②選手情報入力!R76)</f>
        <v/>
      </c>
      <c r="U174" s="533" t="str">
        <f>IF(②選手情報入力!S76="","",②選手情報入力!S76)</f>
        <v/>
      </c>
      <c r="V174" s="534"/>
    </row>
    <row r="175" spans="1:22" ht="39" customHeight="1">
      <c r="A175" s="535">
        <v>68</v>
      </c>
      <c r="B175" s="536"/>
      <c r="C175" s="104" t="str">
        <f>IF(②選手情報入力!C77="","",②選手情報入力!B77&amp;②選手情報入力!C77)</f>
        <v/>
      </c>
      <c r="D175" s="533" t="str">
        <f>IF(②選手情報入力!D77="","",②選手情報入力!D77)</f>
        <v/>
      </c>
      <c r="E175" s="533"/>
      <c r="F175" s="533"/>
      <c r="G175" s="533"/>
      <c r="H175" s="537" t="str">
        <f>IF(②選手情報入力!F77="","",②選手情報入力!F77)</f>
        <v/>
      </c>
      <c r="I175" s="537"/>
      <c r="J175" s="537"/>
      <c r="K175" s="537"/>
      <c r="L175" s="537"/>
      <c r="M175" s="537"/>
      <c r="N175" s="104" t="str">
        <f>IF(②選手情報入力!H77="","",②選手情報入力!H77)</f>
        <v/>
      </c>
      <c r="O175" s="417" t="str">
        <f>IF(②選手情報入力!G77="","",②選手情報入力!G77)</f>
        <v/>
      </c>
      <c r="P175" s="429" t="str">
        <f>IF(②選手情報入力!K77="","",②選手情報入力!K77)</f>
        <v/>
      </c>
      <c r="Q175" s="436" t="str">
        <f>IF(②選手情報入力!I77="","",VLOOKUP(②選手情報入力!I77,種目情報!$N$4:$O$85,2,FALSE))</f>
        <v/>
      </c>
      <c r="R175" s="437" t="str">
        <f>IF(②選手情報入力!N77="","",②選手情報入力!N77)</f>
        <v/>
      </c>
      <c r="S175" s="432" t="str">
        <f>IF(②選手情報入力!L77="","",VLOOKUP(②選手情報入力!L77,種目情報!$N$4:$O$85,2,FALSE))</f>
        <v/>
      </c>
      <c r="T175" s="423" t="str">
        <f>IF(②選手情報入力!R77="","",②選手情報入力!R77)</f>
        <v/>
      </c>
      <c r="U175" s="533" t="str">
        <f>IF(②選手情報入力!S77="","",②選手情報入力!S77)</f>
        <v/>
      </c>
      <c r="V175" s="534"/>
    </row>
    <row r="176" spans="1:22" ht="39" customHeight="1">
      <c r="A176" s="535">
        <v>69</v>
      </c>
      <c r="B176" s="536"/>
      <c r="C176" s="104" t="str">
        <f>IF(②選手情報入力!C78="","",②選手情報入力!B78&amp;②選手情報入力!C78)</f>
        <v/>
      </c>
      <c r="D176" s="533" t="str">
        <f>IF(②選手情報入力!D78="","",②選手情報入力!D78)</f>
        <v/>
      </c>
      <c r="E176" s="533"/>
      <c r="F176" s="533"/>
      <c r="G176" s="533"/>
      <c r="H176" s="537" t="str">
        <f>IF(②選手情報入力!F78="","",②選手情報入力!F78)</f>
        <v/>
      </c>
      <c r="I176" s="537"/>
      <c r="J176" s="537"/>
      <c r="K176" s="537"/>
      <c r="L176" s="537"/>
      <c r="M176" s="537"/>
      <c r="N176" s="104" t="str">
        <f>IF(②選手情報入力!H78="","",②選手情報入力!H78)</f>
        <v/>
      </c>
      <c r="O176" s="417" t="str">
        <f>IF(②選手情報入力!G78="","",②選手情報入力!G78)</f>
        <v/>
      </c>
      <c r="P176" s="429" t="str">
        <f>IF(②選手情報入力!K78="","",②選手情報入力!K78)</f>
        <v/>
      </c>
      <c r="Q176" s="436" t="str">
        <f>IF(②選手情報入力!I78="","",VLOOKUP(②選手情報入力!I78,種目情報!$N$4:$O$85,2,FALSE))</f>
        <v/>
      </c>
      <c r="R176" s="437" t="str">
        <f>IF(②選手情報入力!N78="","",②選手情報入力!N78)</f>
        <v/>
      </c>
      <c r="S176" s="432" t="str">
        <f>IF(②選手情報入力!L78="","",VLOOKUP(②選手情報入力!L78,種目情報!$N$4:$O$85,2,FALSE))</f>
        <v/>
      </c>
      <c r="T176" s="423" t="str">
        <f>IF(②選手情報入力!R78="","",②選手情報入力!R78)</f>
        <v/>
      </c>
      <c r="U176" s="533" t="str">
        <f>IF(②選手情報入力!S78="","",②選手情報入力!S78)</f>
        <v/>
      </c>
      <c r="V176" s="534"/>
    </row>
    <row r="177" spans="1:22" ht="39" customHeight="1">
      <c r="A177" s="535">
        <v>70</v>
      </c>
      <c r="B177" s="536"/>
      <c r="C177" s="104" t="str">
        <f>IF(②選手情報入力!C79="","",②選手情報入力!B79&amp;②選手情報入力!C79)</f>
        <v/>
      </c>
      <c r="D177" s="533" t="str">
        <f>IF(②選手情報入力!D79="","",②選手情報入力!D79)</f>
        <v/>
      </c>
      <c r="E177" s="533"/>
      <c r="F177" s="533"/>
      <c r="G177" s="533"/>
      <c r="H177" s="537" t="str">
        <f>IF(②選手情報入力!F79="","",②選手情報入力!F79)</f>
        <v/>
      </c>
      <c r="I177" s="537"/>
      <c r="J177" s="537"/>
      <c r="K177" s="537"/>
      <c r="L177" s="537"/>
      <c r="M177" s="537"/>
      <c r="N177" s="104" t="str">
        <f>IF(②選手情報入力!H79="","",②選手情報入力!H79)</f>
        <v/>
      </c>
      <c r="O177" s="417" t="str">
        <f>IF(②選手情報入力!G79="","",②選手情報入力!G79)</f>
        <v/>
      </c>
      <c r="P177" s="429" t="str">
        <f>IF(②選手情報入力!K79="","",②選手情報入力!K79)</f>
        <v/>
      </c>
      <c r="Q177" s="436" t="str">
        <f>IF(②選手情報入力!I79="","",VLOOKUP(②選手情報入力!I79,種目情報!$N$4:$O$85,2,FALSE))</f>
        <v/>
      </c>
      <c r="R177" s="437" t="str">
        <f>IF(②選手情報入力!N79="","",②選手情報入力!N79)</f>
        <v/>
      </c>
      <c r="S177" s="432" t="str">
        <f>IF(②選手情報入力!L79="","",VLOOKUP(②選手情報入力!L79,種目情報!$N$4:$O$85,2,FALSE))</f>
        <v/>
      </c>
      <c r="T177" s="423" t="str">
        <f>IF(②選手情報入力!R79="","",②選手情報入力!R79)</f>
        <v/>
      </c>
      <c r="U177" s="533" t="str">
        <f>IF(②選手情報入力!S79="","",②選手情報入力!S79)</f>
        <v/>
      </c>
      <c r="V177" s="534"/>
    </row>
    <row r="178" spans="1:22" ht="39" customHeight="1">
      <c r="A178" s="535">
        <v>71</v>
      </c>
      <c r="B178" s="536"/>
      <c r="C178" s="104" t="str">
        <f>IF(②選手情報入力!C80="","",②選手情報入力!B80&amp;②選手情報入力!C80)</f>
        <v/>
      </c>
      <c r="D178" s="533" t="str">
        <f>IF(②選手情報入力!D80="","",②選手情報入力!D80)</f>
        <v/>
      </c>
      <c r="E178" s="533"/>
      <c r="F178" s="533"/>
      <c r="G178" s="533"/>
      <c r="H178" s="537" t="str">
        <f>IF(②選手情報入力!F80="","",②選手情報入力!F80)</f>
        <v/>
      </c>
      <c r="I178" s="537"/>
      <c r="J178" s="537"/>
      <c r="K178" s="537"/>
      <c r="L178" s="537"/>
      <c r="M178" s="537"/>
      <c r="N178" s="104" t="str">
        <f>IF(②選手情報入力!H80="","",②選手情報入力!H80)</f>
        <v/>
      </c>
      <c r="O178" s="417" t="str">
        <f>IF(②選手情報入力!G80="","",②選手情報入力!G80)</f>
        <v/>
      </c>
      <c r="P178" s="429" t="str">
        <f>IF(②選手情報入力!K80="","",②選手情報入力!K80)</f>
        <v/>
      </c>
      <c r="Q178" s="436" t="str">
        <f>IF(②選手情報入力!I80="","",VLOOKUP(②選手情報入力!I80,種目情報!$N$4:$O$85,2,FALSE))</f>
        <v/>
      </c>
      <c r="R178" s="437" t="str">
        <f>IF(②選手情報入力!N80="","",②選手情報入力!N80)</f>
        <v/>
      </c>
      <c r="S178" s="432" t="str">
        <f>IF(②選手情報入力!L80="","",VLOOKUP(②選手情報入力!L80,種目情報!$N$4:$O$85,2,FALSE))</f>
        <v/>
      </c>
      <c r="T178" s="423" t="str">
        <f>IF(②選手情報入力!R80="","",②選手情報入力!R80)</f>
        <v/>
      </c>
      <c r="U178" s="533" t="str">
        <f>IF(②選手情報入力!S80="","",②選手情報入力!S80)</f>
        <v/>
      </c>
      <c r="V178" s="534"/>
    </row>
    <row r="179" spans="1:22" ht="39" customHeight="1">
      <c r="A179" s="535">
        <v>72</v>
      </c>
      <c r="B179" s="536"/>
      <c r="C179" s="104" t="str">
        <f>IF(②選手情報入力!C81="","",②選手情報入力!B81&amp;②選手情報入力!C81)</f>
        <v/>
      </c>
      <c r="D179" s="533" t="str">
        <f>IF(②選手情報入力!D81="","",②選手情報入力!D81)</f>
        <v/>
      </c>
      <c r="E179" s="533"/>
      <c r="F179" s="533"/>
      <c r="G179" s="533"/>
      <c r="H179" s="537" t="str">
        <f>IF(②選手情報入力!F81="","",②選手情報入力!F81)</f>
        <v/>
      </c>
      <c r="I179" s="537"/>
      <c r="J179" s="537"/>
      <c r="K179" s="537"/>
      <c r="L179" s="537"/>
      <c r="M179" s="537"/>
      <c r="N179" s="104" t="str">
        <f>IF(②選手情報入力!H81="","",②選手情報入力!H81)</f>
        <v/>
      </c>
      <c r="O179" s="417" t="str">
        <f>IF(②選手情報入力!G81="","",②選手情報入力!G81)</f>
        <v/>
      </c>
      <c r="P179" s="429" t="str">
        <f>IF(②選手情報入力!K81="","",②選手情報入力!K81)</f>
        <v/>
      </c>
      <c r="Q179" s="436" t="str">
        <f>IF(②選手情報入力!I81="","",VLOOKUP(②選手情報入力!I81,種目情報!$N$4:$O$85,2,FALSE))</f>
        <v/>
      </c>
      <c r="R179" s="437" t="str">
        <f>IF(②選手情報入力!N81="","",②選手情報入力!N81)</f>
        <v/>
      </c>
      <c r="S179" s="432" t="str">
        <f>IF(②選手情報入力!L81="","",VLOOKUP(②選手情報入力!L81,種目情報!$N$4:$O$85,2,FALSE))</f>
        <v/>
      </c>
      <c r="T179" s="423" t="str">
        <f>IF(②選手情報入力!R81="","",②選手情報入力!R81)</f>
        <v/>
      </c>
      <c r="U179" s="533" t="str">
        <f>IF(②選手情報入力!S81="","",②選手情報入力!S81)</f>
        <v/>
      </c>
      <c r="V179" s="534"/>
    </row>
    <row r="180" spans="1:22" ht="39" customHeight="1">
      <c r="A180" s="535">
        <v>73</v>
      </c>
      <c r="B180" s="536"/>
      <c r="C180" s="104" t="str">
        <f>IF(②選手情報入力!C82="","",②選手情報入力!B82&amp;②選手情報入力!C82)</f>
        <v/>
      </c>
      <c r="D180" s="533" t="str">
        <f>IF(②選手情報入力!D82="","",②選手情報入力!D82)</f>
        <v/>
      </c>
      <c r="E180" s="533"/>
      <c r="F180" s="533"/>
      <c r="G180" s="533"/>
      <c r="H180" s="537" t="str">
        <f>IF(②選手情報入力!F82="","",②選手情報入力!F82)</f>
        <v/>
      </c>
      <c r="I180" s="537"/>
      <c r="J180" s="537"/>
      <c r="K180" s="537"/>
      <c r="L180" s="537"/>
      <c r="M180" s="537"/>
      <c r="N180" s="104" t="str">
        <f>IF(②選手情報入力!H82="","",②選手情報入力!H82)</f>
        <v/>
      </c>
      <c r="O180" s="417" t="str">
        <f>IF(②選手情報入力!G82="","",②選手情報入力!G82)</f>
        <v/>
      </c>
      <c r="P180" s="429" t="str">
        <f>IF(②選手情報入力!K82="","",②選手情報入力!K82)</f>
        <v/>
      </c>
      <c r="Q180" s="436" t="str">
        <f>IF(②選手情報入力!I82="","",VLOOKUP(②選手情報入力!I82,種目情報!$N$4:$O$85,2,FALSE))</f>
        <v/>
      </c>
      <c r="R180" s="437" t="str">
        <f>IF(②選手情報入力!N82="","",②選手情報入力!N82)</f>
        <v/>
      </c>
      <c r="S180" s="432" t="str">
        <f>IF(②選手情報入力!L82="","",VLOOKUP(②選手情報入力!L82,種目情報!$N$4:$O$85,2,FALSE))</f>
        <v/>
      </c>
      <c r="T180" s="423" t="str">
        <f>IF(②選手情報入力!R82="","",②選手情報入力!R82)</f>
        <v/>
      </c>
      <c r="U180" s="533" t="str">
        <f>IF(②選手情報入力!S82="","",②選手情報入力!S82)</f>
        <v/>
      </c>
      <c r="V180" s="534"/>
    </row>
    <row r="181" spans="1:22" ht="39" customHeight="1">
      <c r="A181" s="535">
        <v>74</v>
      </c>
      <c r="B181" s="536"/>
      <c r="C181" s="104" t="str">
        <f>IF(②選手情報入力!C83="","",②選手情報入力!B83&amp;②選手情報入力!C83)</f>
        <v/>
      </c>
      <c r="D181" s="533" t="str">
        <f>IF(②選手情報入力!D83="","",②選手情報入力!D83)</f>
        <v/>
      </c>
      <c r="E181" s="533"/>
      <c r="F181" s="533"/>
      <c r="G181" s="533"/>
      <c r="H181" s="537" t="str">
        <f>IF(②選手情報入力!F83="","",②選手情報入力!F83)</f>
        <v/>
      </c>
      <c r="I181" s="537"/>
      <c r="J181" s="537"/>
      <c r="K181" s="537"/>
      <c r="L181" s="537"/>
      <c r="M181" s="537"/>
      <c r="N181" s="104" t="str">
        <f>IF(②選手情報入力!H83="","",②選手情報入力!H83)</f>
        <v/>
      </c>
      <c r="O181" s="417" t="str">
        <f>IF(②選手情報入力!G83="","",②選手情報入力!G83)</f>
        <v/>
      </c>
      <c r="P181" s="429" t="str">
        <f>IF(②選手情報入力!K83="","",②選手情報入力!K83)</f>
        <v/>
      </c>
      <c r="Q181" s="436" t="str">
        <f>IF(②選手情報入力!I83="","",VLOOKUP(②選手情報入力!I83,種目情報!$N$4:$O$85,2,FALSE))</f>
        <v/>
      </c>
      <c r="R181" s="437" t="str">
        <f>IF(②選手情報入力!N83="","",②選手情報入力!N83)</f>
        <v/>
      </c>
      <c r="S181" s="432" t="str">
        <f>IF(②選手情報入力!L83="","",VLOOKUP(②選手情報入力!L83,種目情報!$N$4:$O$85,2,FALSE))</f>
        <v/>
      </c>
      <c r="T181" s="423" t="str">
        <f>IF(②選手情報入力!R83="","",②選手情報入力!R83)</f>
        <v/>
      </c>
      <c r="U181" s="533" t="str">
        <f>IF(②選手情報入力!S83="","",②選手情報入力!S83)</f>
        <v/>
      </c>
      <c r="V181" s="534"/>
    </row>
    <row r="182" spans="1:22" ht="39" customHeight="1" thickBot="1">
      <c r="A182" s="493">
        <v>75</v>
      </c>
      <c r="B182" s="494"/>
      <c r="C182" s="107" t="str">
        <f>IF(②選手情報入力!C84="","",②選手情報入力!B84&amp;②選手情報入力!C84)</f>
        <v/>
      </c>
      <c r="D182" s="495" t="str">
        <f>IF(②選手情報入力!D84="","",②選手情報入力!D84)</f>
        <v/>
      </c>
      <c r="E182" s="495"/>
      <c r="F182" s="495"/>
      <c r="G182" s="495"/>
      <c r="H182" s="496" t="str">
        <f>IF(②選手情報入力!F84="","",②選手情報入力!F84)</f>
        <v/>
      </c>
      <c r="I182" s="496"/>
      <c r="J182" s="496"/>
      <c r="K182" s="496"/>
      <c r="L182" s="496"/>
      <c r="M182" s="496"/>
      <c r="N182" s="107" t="str">
        <f>IF(②選手情報入力!H84="","",②選手情報入力!H84)</f>
        <v/>
      </c>
      <c r="O182" s="421" t="str">
        <f>IF(②選手情報入力!G84="","",②選手情報入力!G84)</f>
        <v/>
      </c>
      <c r="P182" s="430" t="str">
        <f>IF(②選手情報入力!K84="","",②選手情報入力!K84)</f>
        <v/>
      </c>
      <c r="Q182" s="438" t="str">
        <f>IF(②選手情報入力!I84="","",VLOOKUP(②選手情報入力!I84,種目情報!$N$4:$O$85,2,FALSE))</f>
        <v/>
      </c>
      <c r="R182" s="439" t="str">
        <f>IF(②選手情報入力!N84="","",②選手情報入力!N84)</f>
        <v/>
      </c>
      <c r="S182" s="433" t="str">
        <f>IF(②選手情報入力!L84="","",VLOOKUP(②選手情報入力!L84,種目情報!$N$4:$O$85,2,FALSE))</f>
        <v/>
      </c>
      <c r="T182" s="427" t="str">
        <f>IF(②選手情報入力!R84="","",②選手情報入力!R84)</f>
        <v/>
      </c>
      <c r="U182" s="495" t="str">
        <f>IF(②選手情報入力!S84="","",②選手情報入力!S84)</f>
        <v/>
      </c>
      <c r="V182" s="497"/>
    </row>
    <row r="183" spans="1:22" ht="6" customHeight="1">
      <c r="A183" s="8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103"/>
      <c r="T183" s="103"/>
      <c r="U183" s="103"/>
      <c r="V183" s="101"/>
    </row>
    <row r="184" spans="1:22" ht="15" customHeight="1">
      <c r="A184" s="77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1"/>
      <c r="S184" s="78"/>
      <c r="T184" s="79" t="s">
        <v>119</v>
      </c>
      <c r="U184" s="106"/>
      <c r="V184" s="102" t="s">
        <v>145</v>
      </c>
    </row>
    <row r="185" spans="1:22" ht="21" customHeight="1">
      <c r="A185" s="80" t="s">
        <v>120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99"/>
      <c r="S185" s="81" t="s">
        <v>121</v>
      </c>
      <c r="T185" s="82"/>
      <c r="U185" s="85"/>
      <c r="V185" s="101"/>
    </row>
    <row r="186" spans="1:22" ht="21" customHeight="1">
      <c r="A186" s="83"/>
      <c r="B186" s="81" t="s">
        <v>122</v>
      </c>
      <c r="C186" s="556"/>
      <c r="D186" s="556"/>
      <c r="E186" s="81" t="s">
        <v>1</v>
      </c>
      <c r="F186" s="84" t="s">
        <v>123</v>
      </c>
      <c r="G186" s="84"/>
      <c r="H186" s="84"/>
      <c r="I186" s="84"/>
      <c r="J186" s="84"/>
      <c r="K186" s="84"/>
      <c r="L186" s="85"/>
      <c r="M186" s="62"/>
      <c r="N186" s="62"/>
      <c r="O186" s="62"/>
      <c r="P186" s="62"/>
      <c r="Q186" s="62"/>
      <c r="R186" s="62"/>
      <c r="S186" s="62"/>
      <c r="T186" s="86" t="s">
        <v>124</v>
      </c>
      <c r="U186" s="105"/>
      <c r="V186" s="101" t="s">
        <v>145</v>
      </c>
    </row>
    <row r="187" spans="1:22" ht="14.25">
      <c r="A187" s="557"/>
      <c r="B187" s="55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101"/>
    </row>
    <row r="188" spans="1:22" ht="14.25">
      <c r="A188" s="557"/>
      <c r="B188" s="552"/>
      <c r="C188" s="62" t="s">
        <v>125</v>
      </c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101"/>
    </row>
    <row r="189" spans="1:22" ht="14.25">
      <c r="A189" s="557"/>
      <c r="B189" s="55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101"/>
    </row>
    <row r="190" spans="1:22" ht="17.25" customHeight="1">
      <c r="A190" s="557"/>
      <c r="B190" s="552"/>
      <c r="C190" s="558" t="s">
        <v>146</v>
      </c>
      <c r="D190" s="558"/>
      <c r="E190" s="558"/>
      <c r="F190" s="558"/>
      <c r="G190" s="558"/>
      <c r="H190" s="558"/>
      <c r="I190" s="558"/>
      <c r="J190" s="558"/>
      <c r="K190" s="558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101"/>
    </row>
    <row r="191" spans="1:22" s="87" customFormat="1" ht="21.75" customHeight="1">
      <c r="A191" s="557"/>
      <c r="B191" s="55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4"/>
      <c r="P191" s="65" t="s">
        <v>126</v>
      </c>
      <c r="Q191" s="65"/>
      <c r="R191" s="498"/>
      <c r="S191" s="498"/>
      <c r="T191" s="498"/>
      <c r="U191" s="63" t="s">
        <v>127</v>
      </c>
      <c r="V191" s="102"/>
    </row>
    <row r="192" spans="1:22" ht="14.25" thickBot="1">
      <c r="A192" s="531"/>
      <c r="B192" s="532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9"/>
    </row>
    <row r="193" spans="1:22" customFormat="1" ht="7.5" customHeight="1"/>
    <row r="194" spans="1:22" ht="33.75" customHeight="1">
      <c r="U194" s="499">
        <f>$U$4</f>
        <v>99</v>
      </c>
      <c r="V194" s="500"/>
    </row>
    <row r="195" spans="1:22" ht="25.5">
      <c r="B195" s="501" t="s">
        <v>108</v>
      </c>
      <c r="C195" s="501"/>
      <c r="D195" s="501"/>
      <c r="E195" s="501"/>
      <c r="F195" s="501"/>
      <c r="G195" s="501"/>
      <c r="H195" s="501"/>
      <c r="I195" s="501"/>
      <c r="J195" s="501"/>
      <c r="K195" s="501"/>
      <c r="L195" s="501"/>
      <c r="M195" s="501"/>
      <c r="N195" s="501"/>
      <c r="O195" s="501"/>
      <c r="P195" s="501"/>
      <c r="Q195" s="501"/>
      <c r="R195" s="501"/>
      <c r="S195" s="501"/>
      <c r="T195" s="501"/>
      <c r="U195" s="501"/>
    </row>
    <row r="196" spans="1:22" ht="14.25" thickBot="1"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</row>
    <row r="197" spans="1:22" ht="14.25" customHeight="1" thickBot="1">
      <c r="P197" s="502" t="s">
        <v>109</v>
      </c>
      <c r="Q197" s="503"/>
      <c r="R197" s="503"/>
      <c r="S197" s="506" t="str">
        <f>$S$7</f>
        <v/>
      </c>
      <c r="T197" s="507"/>
      <c r="U197" s="507"/>
      <c r="V197" s="508"/>
    </row>
    <row r="198" spans="1:22" ht="14.25" customHeight="1" thickBot="1">
      <c r="A198" s="512" t="s">
        <v>51</v>
      </c>
      <c r="B198" s="513"/>
      <c r="C198" s="514"/>
      <c r="D198" s="506" t="str">
        <f>$D$8</f>
        <v>新人戦大会</v>
      </c>
      <c r="E198" s="507"/>
      <c r="F198" s="507"/>
      <c r="G198" s="507"/>
      <c r="H198" s="508"/>
      <c r="K198" s="74"/>
      <c r="P198" s="504"/>
      <c r="Q198" s="505"/>
      <c r="R198" s="505"/>
      <c r="S198" s="509"/>
      <c r="T198" s="510"/>
      <c r="U198" s="510"/>
      <c r="V198" s="511"/>
    </row>
    <row r="199" spans="1:22" ht="15" customHeight="1" thickBot="1">
      <c r="A199" s="512"/>
      <c r="B199" s="513"/>
      <c r="C199" s="514"/>
      <c r="D199" s="509"/>
      <c r="E199" s="510"/>
      <c r="F199" s="510"/>
      <c r="G199" s="510"/>
      <c r="H199" s="511"/>
      <c r="I199" s="92"/>
      <c r="J199" s="92"/>
      <c r="K199" s="92"/>
      <c r="L199" s="92"/>
      <c r="M199" s="92"/>
      <c r="N199" s="92"/>
      <c r="O199" s="75"/>
      <c r="P199" s="503"/>
      <c r="Q199" s="277"/>
      <c r="R199" s="503"/>
      <c r="S199" s="516"/>
      <c r="T199" s="516"/>
      <c r="U199" s="75"/>
    </row>
    <row r="200" spans="1:22" ht="15" customHeight="1" thickBot="1">
      <c r="A200" s="512" t="s">
        <v>110</v>
      </c>
      <c r="B200" s="513"/>
      <c r="C200" s="514"/>
      <c r="D200" s="517" t="s">
        <v>248</v>
      </c>
      <c r="E200" s="518"/>
      <c r="F200" s="518"/>
      <c r="G200" s="518"/>
      <c r="H200" s="519"/>
      <c r="I200" s="92"/>
      <c r="J200" s="92"/>
      <c r="K200" s="92"/>
      <c r="L200" s="92"/>
      <c r="M200" s="92"/>
      <c r="N200" s="92"/>
      <c r="O200" s="75"/>
      <c r="P200" s="515"/>
      <c r="Q200" s="278"/>
      <c r="R200" s="515"/>
      <c r="S200" s="515"/>
      <c r="T200" s="515"/>
      <c r="U200" s="523">
        <v>6</v>
      </c>
    </row>
    <row r="201" spans="1:22" ht="14.25" customHeight="1" thickBot="1">
      <c r="A201" s="512"/>
      <c r="B201" s="513"/>
      <c r="C201" s="514"/>
      <c r="D201" s="520"/>
      <c r="E201" s="521"/>
      <c r="F201" s="521"/>
      <c r="G201" s="521"/>
      <c r="H201" s="522"/>
      <c r="I201" s="516"/>
      <c r="J201" s="516"/>
      <c r="K201" s="516"/>
      <c r="L201" s="516"/>
      <c r="M201" s="516"/>
      <c r="N201" s="93"/>
      <c r="O201" s="75"/>
      <c r="P201" s="75"/>
      <c r="Q201" s="75"/>
      <c r="R201" s="75"/>
      <c r="S201" s="75"/>
      <c r="T201" s="76" t="s">
        <v>111</v>
      </c>
      <c r="U201" s="524"/>
      <c r="V201" s="100"/>
    </row>
    <row r="202" spans="1:22" ht="7.5" customHeight="1" thickBot="1"/>
    <row r="203" spans="1:22" ht="24" customHeight="1">
      <c r="A203" s="525" t="s">
        <v>112</v>
      </c>
      <c r="B203" s="526"/>
      <c r="C203" s="527"/>
      <c r="D203" s="528">
        <f>$D$13</f>
        <v>0</v>
      </c>
      <c r="E203" s="529"/>
      <c r="F203" s="529"/>
      <c r="G203" s="529"/>
      <c r="H203" s="529"/>
      <c r="I203" s="529"/>
      <c r="J203" s="529"/>
      <c r="K203" s="529"/>
      <c r="L203" s="529"/>
      <c r="M203" s="529"/>
      <c r="N203" s="529"/>
      <c r="O203" s="529"/>
      <c r="P203" s="529"/>
      <c r="Q203" s="529"/>
      <c r="R203" s="529"/>
      <c r="S203" s="529"/>
      <c r="T203" s="529"/>
      <c r="U203" s="529"/>
      <c r="V203" s="530"/>
    </row>
    <row r="204" spans="1:22" ht="24" customHeight="1" thickBot="1">
      <c r="A204" s="546" t="s">
        <v>113</v>
      </c>
      <c r="B204" s="547"/>
      <c r="C204" s="548"/>
      <c r="D204" s="549" t="str">
        <f>$D$14</f>
        <v/>
      </c>
      <c r="E204" s="550"/>
      <c r="F204" s="550"/>
      <c r="G204" s="550"/>
      <c r="H204" s="550"/>
      <c r="I204" s="550"/>
      <c r="J204" s="550"/>
      <c r="K204" s="550"/>
      <c r="L204" s="550"/>
      <c r="M204" s="551"/>
      <c r="N204" s="552"/>
      <c r="O204" s="552"/>
      <c r="P204" s="552"/>
      <c r="Q204" s="552"/>
      <c r="R204" s="552"/>
      <c r="S204" s="552"/>
      <c r="T204" s="552"/>
      <c r="U204" s="552"/>
      <c r="V204" s="553"/>
    </row>
    <row r="205" spans="1:22" ht="36" customHeight="1" thickBot="1">
      <c r="A205" s="538" t="s">
        <v>114</v>
      </c>
      <c r="B205" s="554"/>
      <c r="C205" s="415" t="s">
        <v>115</v>
      </c>
      <c r="D205" s="541" t="s">
        <v>118</v>
      </c>
      <c r="E205" s="539"/>
      <c r="F205" s="539"/>
      <c r="G205" s="554"/>
      <c r="H205" s="541" t="s">
        <v>116</v>
      </c>
      <c r="I205" s="539"/>
      <c r="J205" s="539"/>
      <c r="K205" s="539"/>
      <c r="L205" s="539"/>
      <c r="M205" s="554"/>
      <c r="N205" s="415" t="s">
        <v>2</v>
      </c>
      <c r="O205" s="416" t="s">
        <v>40</v>
      </c>
      <c r="P205" s="538" t="s">
        <v>117</v>
      </c>
      <c r="Q205" s="539"/>
      <c r="R205" s="539"/>
      <c r="S205" s="540"/>
      <c r="T205" s="422" t="s">
        <v>128</v>
      </c>
      <c r="U205" s="541" t="str">
        <f>U15</f>
        <v>4X400mR</v>
      </c>
      <c r="V205" s="540"/>
    </row>
    <row r="206" spans="1:22" ht="39" customHeight="1">
      <c r="A206" s="542">
        <v>76</v>
      </c>
      <c r="B206" s="543"/>
      <c r="C206" s="96" t="str">
        <f>IF(②選手情報入力!C85="","",②選手情報入力!B85&amp;②選手情報入力!C85)</f>
        <v/>
      </c>
      <c r="D206" s="544" t="str">
        <f>IF(②選手情報入力!D85="","",②選手情報入力!D85)</f>
        <v/>
      </c>
      <c r="E206" s="544"/>
      <c r="F206" s="544"/>
      <c r="G206" s="544"/>
      <c r="H206" s="555" t="str">
        <f>IF(②選手情報入力!F85="","",②選手情報入力!F85)</f>
        <v/>
      </c>
      <c r="I206" s="555"/>
      <c r="J206" s="555"/>
      <c r="K206" s="555"/>
      <c r="L206" s="555"/>
      <c r="M206" s="555"/>
      <c r="N206" s="96" t="str">
        <f>IF(②選手情報入力!H85="","",②選手情報入力!H85)</f>
        <v/>
      </c>
      <c r="O206" s="420" t="str">
        <f>IF(②選手情報入力!G85="","",②選手情報入力!G85)</f>
        <v/>
      </c>
      <c r="P206" s="428" t="str">
        <f>IF(②選手情報入力!K85="","",②選手情報入力!K85)</f>
        <v/>
      </c>
      <c r="Q206" s="434" t="str">
        <f>IF(②選手情報入力!I85="","",VLOOKUP(②選手情報入力!I85,種目情報!$N$4:$O$85,2,FALSE))</f>
        <v/>
      </c>
      <c r="R206" s="435" t="str">
        <f>IF(②選手情報入力!N85="","",②選手情報入力!N85)</f>
        <v/>
      </c>
      <c r="S206" s="431" t="str">
        <f>IF(②選手情報入力!L85="","",VLOOKUP(②選手情報入力!L85,種目情報!$N$4:$O$85,2,FALSE))</f>
        <v/>
      </c>
      <c r="T206" s="426" t="str">
        <f>IF(②選手情報入力!R85="","",②選手情報入力!R85)</f>
        <v/>
      </c>
      <c r="U206" s="544" t="str">
        <f>IF(②選手情報入力!S85="","",②選手情報入力!S85)</f>
        <v/>
      </c>
      <c r="V206" s="545"/>
    </row>
    <row r="207" spans="1:22" ht="39" customHeight="1">
      <c r="A207" s="535">
        <v>77</v>
      </c>
      <c r="B207" s="536"/>
      <c r="C207" s="104" t="str">
        <f>IF(②選手情報入力!C86="","",②選手情報入力!B86&amp;②選手情報入力!C86)</f>
        <v/>
      </c>
      <c r="D207" s="533" t="str">
        <f>IF(②選手情報入力!D86="","",②選手情報入力!D86)</f>
        <v/>
      </c>
      <c r="E207" s="533"/>
      <c r="F207" s="533"/>
      <c r="G207" s="533"/>
      <c r="H207" s="537" t="str">
        <f>IF(②選手情報入力!F86="","",②選手情報入力!F86)</f>
        <v/>
      </c>
      <c r="I207" s="537"/>
      <c r="J207" s="537"/>
      <c r="K207" s="537"/>
      <c r="L207" s="537"/>
      <c r="M207" s="537"/>
      <c r="N207" s="104" t="str">
        <f>IF(②選手情報入力!H86="","",②選手情報入力!H86)</f>
        <v/>
      </c>
      <c r="O207" s="417" t="str">
        <f>IF(②選手情報入力!G86="","",②選手情報入力!G86)</f>
        <v/>
      </c>
      <c r="P207" s="429" t="str">
        <f>IF(②選手情報入力!K86="","",②選手情報入力!K86)</f>
        <v/>
      </c>
      <c r="Q207" s="436" t="str">
        <f>IF(②選手情報入力!I86="","",VLOOKUP(②選手情報入力!I86,種目情報!$N$4:$O$85,2,FALSE))</f>
        <v/>
      </c>
      <c r="R207" s="437" t="str">
        <f>IF(②選手情報入力!N86="","",②選手情報入力!N86)</f>
        <v/>
      </c>
      <c r="S207" s="432" t="str">
        <f>IF(②選手情報入力!L86="","",VLOOKUP(②選手情報入力!L86,種目情報!$N$4:$O$85,2,FALSE))</f>
        <v/>
      </c>
      <c r="T207" s="423" t="str">
        <f>IF(②選手情報入力!R86="","",②選手情報入力!R86)</f>
        <v/>
      </c>
      <c r="U207" s="533" t="str">
        <f>IF(②選手情報入力!S86="","",②選手情報入力!S86)</f>
        <v/>
      </c>
      <c r="V207" s="534"/>
    </row>
    <row r="208" spans="1:22" ht="39" customHeight="1">
      <c r="A208" s="535">
        <v>78</v>
      </c>
      <c r="B208" s="536"/>
      <c r="C208" s="104" t="str">
        <f>IF(②選手情報入力!C87="","",②選手情報入力!B87&amp;②選手情報入力!C87)</f>
        <v/>
      </c>
      <c r="D208" s="533" t="str">
        <f>IF(②選手情報入力!D87="","",②選手情報入力!D87)</f>
        <v/>
      </c>
      <c r="E208" s="533"/>
      <c r="F208" s="533"/>
      <c r="G208" s="533"/>
      <c r="H208" s="537" t="str">
        <f>IF(②選手情報入力!F87="","",②選手情報入力!F87)</f>
        <v/>
      </c>
      <c r="I208" s="537"/>
      <c r="J208" s="537"/>
      <c r="K208" s="537"/>
      <c r="L208" s="537"/>
      <c r="M208" s="537"/>
      <c r="N208" s="104" t="str">
        <f>IF(②選手情報入力!H87="","",②選手情報入力!H87)</f>
        <v/>
      </c>
      <c r="O208" s="417" t="str">
        <f>IF(②選手情報入力!G87="","",②選手情報入力!G87)</f>
        <v/>
      </c>
      <c r="P208" s="429" t="str">
        <f>IF(②選手情報入力!K87="","",②選手情報入力!K87)</f>
        <v/>
      </c>
      <c r="Q208" s="436" t="str">
        <f>IF(②選手情報入力!I87="","",VLOOKUP(②選手情報入力!I87,種目情報!$N$4:$O$85,2,FALSE))</f>
        <v/>
      </c>
      <c r="R208" s="437" t="str">
        <f>IF(②選手情報入力!N87="","",②選手情報入力!N87)</f>
        <v/>
      </c>
      <c r="S208" s="432" t="str">
        <f>IF(②選手情報入力!L87="","",VLOOKUP(②選手情報入力!L87,種目情報!$N$4:$O$85,2,FALSE))</f>
        <v/>
      </c>
      <c r="T208" s="423" t="str">
        <f>IF(②選手情報入力!R87="","",②選手情報入力!R87)</f>
        <v/>
      </c>
      <c r="U208" s="533" t="str">
        <f>IF(②選手情報入力!S87="","",②選手情報入力!S87)</f>
        <v/>
      </c>
      <c r="V208" s="534"/>
    </row>
    <row r="209" spans="1:22" ht="39" customHeight="1">
      <c r="A209" s="535">
        <v>79</v>
      </c>
      <c r="B209" s="536"/>
      <c r="C209" s="104" t="str">
        <f>IF(②選手情報入力!C88="","",②選手情報入力!B88&amp;②選手情報入力!C88)</f>
        <v/>
      </c>
      <c r="D209" s="533" t="str">
        <f>IF(②選手情報入力!D88="","",②選手情報入力!D88)</f>
        <v/>
      </c>
      <c r="E209" s="533"/>
      <c r="F209" s="533"/>
      <c r="G209" s="533"/>
      <c r="H209" s="537" t="str">
        <f>IF(②選手情報入力!F88="","",②選手情報入力!F88)</f>
        <v/>
      </c>
      <c r="I209" s="537"/>
      <c r="J209" s="537"/>
      <c r="K209" s="537"/>
      <c r="L209" s="537"/>
      <c r="M209" s="537"/>
      <c r="N209" s="104" t="str">
        <f>IF(②選手情報入力!H88="","",②選手情報入力!H88)</f>
        <v/>
      </c>
      <c r="O209" s="417" t="str">
        <f>IF(②選手情報入力!G88="","",②選手情報入力!G88)</f>
        <v/>
      </c>
      <c r="P209" s="429" t="str">
        <f>IF(②選手情報入力!K88="","",②選手情報入力!K88)</f>
        <v/>
      </c>
      <c r="Q209" s="436" t="str">
        <f>IF(②選手情報入力!I88="","",VLOOKUP(②選手情報入力!I88,種目情報!$N$4:$O$85,2,FALSE))</f>
        <v/>
      </c>
      <c r="R209" s="437" t="str">
        <f>IF(②選手情報入力!N88="","",②選手情報入力!N88)</f>
        <v/>
      </c>
      <c r="S209" s="432" t="str">
        <f>IF(②選手情報入力!L88="","",VLOOKUP(②選手情報入力!L88,種目情報!$N$4:$O$85,2,FALSE))</f>
        <v/>
      </c>
      <c r="T209" s="423" t="str">
        <f>IF(②選手情報入力!R88="","",②選手情報入力!R88)</f>
        <v/>
      </c>
      <c r="U209" s="533" t="str">
        <f>IF(②選手情報入力!S88="","",②選手情報入力!S88)</f>
        <v/>
      </c>
      <c r="V209" s="534"/>
    </row>
    <row r="210" spans="1:22" ht="39" customHeight="1">
      <c r="A210" s="535">
        <v>80</v>
      </c>
      <c r="B210" s="536"/>
      <c r="C210" s="104" t="str">
        <f>IF(②選手情報入力!C89="","",②選手情報入力!B89&amp;②選手情報入力!C89)</f>
        <v/>
      </c>
      <c r="D210" s="533" t="str">
        <f>IF(②選手情報入力!D89="","",②選手情報入力!D89)</f>
        <v/>
      </c>
      <c r="E210" s="533"/>
      <c r="F210" s="533"/>
      <c r="G210" s="533"/>
      <c r="H210" s="537" t="str">
        <f>IF(②選手情報入力!F89="","",②選手情報入力!F89)</f>
        <v/>
      </c>
      <c r="I210" s="537"/>
      <c r="J210" s="537"/>
      <c r="K210" s="537"/>
      <c r="L210" s="537"/>
      <c r="M210" s="537"/>
      <c r="N210" s="104" t="str">
        <f>IF(②選手情報入力!H89="","",②選手情報入力!H89)</f>
        <v/>
      </c>
      <c r="O210" s="417" t="str">
        <f>IF(②選手情報入力!G89="","",②選手情報入力!G89)</f>
        <v/>
      </c>
      <c r="P210" s="429" t="str">
        <f>IF(②選手情報入力!K89="","",②選手情報入力!K89)</f>
        <v/>
      </c>
      <c r="Q210" s="436" t="str">
        <f>IF(②選手情報入力!I89="","",VLOOKUP(②選手情報入力!I89,種目情報!$N$4:$O$85,2,FALSE))</f>
        <v/>
      </c>
      <c r="R210" s="437" t="str">
        <f>IF(②選手情報入力!N89="","",②選手情報入力!N89)</f>
        <v/>
      </c>
      <c r="S210" s="432" t="str">
        <f>IF(②選手情報入力!L89="","",VLOOKUP(②選手情報入力!L89,種目情報!$N$4:$O$85,2,FALSE))</f>
        <v/>
      </c>
      <c r="T210" s="423" t="str">
        <f>IF(②選手情報入力!R89="","",②選手情報入力!R89)</f>
        <v/>
      </c>
      <c r="U210" s="533" t="str">
        <f>IF(②選手情報入力!S89="","",②選手情報入力!S89)</f>
        <v/>
      </c>
      <c r="V210" s="534"/>
    </row>
    <row r="211" spans="1:22" ht="39" customHeight="1">
      <c r="A211" s="535">
        <v>81</v>
      </c>
      <c r="B211" s="536"/>
      <c r="C211" s="104" t="str">
        <f>IF(②選手情報入力!C90="","",②選手情報入力!B90&amp;②選手情報入力!C90)</f>
        <v/>
      </c>
      <c r="D211" s="533" t="str">
        <f>IF(②選手情報入力!D90="","",②選手情報入力!D90)</f>
        <v/>
      </c>
      <c r="E211" s="533"/>
      <c r="F211" s="533"/>
      <c r="G211" s="533"/>
      <c r="H211" s="537" t="str">
        <f>IF(②選手情報入力!F90="","",②選手情報入力!F90)</f>
        <v/>
      </c>
      <c r="I211" s="537"/>
      <c r="J211" s="537"/>
      <c r="K211" s="537"/>
      <c r="L211" s="537"/>
      <c r="M211" s="537"/>
      <c r="N211" s="104" t="str">
        <f>IF(②選手情報入力!H90="","",②選手情報入力!H90)</f>
        <v/>
      </c>
      <c r="O211" s="417" t="str">
        <f>IF(②選手情報入力!G90="","",②選手情報入力!G90)</f>
        <v/>
      </c>
      <c r="P211" s="429" t="str">
        <f>IF(②選手情報入力!K90="","",②選手情報入力!K90)</f>
        <v/>
      </c>
      <c r="Q211" s="436" t="str">
        <f>IF(②選手情報入力!I90="","",VLOOKUP(②選手情報入力!I90,種目情報!$N$4:$O$85,2,FALSE))</f>
        <v/>
      </c>
      <c r="R211" s="437" t="str">
        <f>IF(②選手情報入力!N90="","",②選手情報入力!N90)</f>
        <v/>
      </c>
      <c r="S211" s="432" t="str">
        <f>IF(②選手情報入力!L90="","",VLOOKUP(②選手情報入力!L90,種目情報!$N$4:$O$85,2,FALSE))</f>
        <v/>
      </c>
      <c r="T211" s="423" t="str">
        <f>IF(②選手情報入力!R90="","",②選手情報入力!R90)</f>
        <v/>
      </c>
      <c r="U211" s="533" t="str">
        <f>IF(②選手情報入力!S90="","",②選手情報入力!S90)</f>
        <v/>
      </c>
      <c r="V211" s="534"/>
    </row>
    <row r="212" spans="1:22" ht="39" customHeight="1">
      <c r="A212" s="535">
        <v>82</v>
      </c>
      <c r="B212" s="536"/>
      <c r="C212" s="104" t="str">
        <f>IF(②選手情報入力!C91="","",②選手情報入力!B91&amp;②選手情報入力!C91)</f>
        <v/>
      </c>
      <c r="D212" s="533" t="str">
        <f>IF(②選手情報入力!D91="","",②選手情報入力!D91)</f>
        <v/>
      </c>
      <c r="E212" s="533"/>
      <c r="F212" s="533"/>
      <c r="G212" s="533"/>
      <c r="H212" s="537" t="str">
        <f>IF(②選手情報入力!F91="","",②選手情報入力!F91)</f>
        <v/>
      </c>
      <c r="I212" s="537"/>
      <c r="J212" s="537"/>
      <c r="K212" s="537"/>
      <c r="L212" s="537"/>
      <c r="M212" s="537"/>
      <c r="N212" s="104" t="str">
        <f>IF(②選手情報入力!H91="","",②選手情報入力!H91)</f>
        <v/>
      </c>
      <c r="O212" s="417" t="str">
        <f>IF(②選手情報入力!G91="","",②選手情報入力!G91)</f>
        <v/>
      </c>
      <c r="P212" s="429" t="str">
        <f>IF(②選手情報入力!K91="","",②選手情報入力!K91)</f>
        <v/>
      </c>
      <c r="Q212" s="436" t="str">
        <f>IF(②選手情報入力!I91="","",VLOOKUP(②選手情報入力!I91,種目情報!$N$4:$O$85,2,FALSE))</f>
        <v/>
      </c>
      <c r="R212" s="437" t="str">
        <f>IF(②選手情報入力!N91="","",②選手情報入力!N91)</f>
        <v/>
      </c>
      <c r="S212" s="432" t="str">
        <f>IF(②選手情報入力!L91="","",VLOOKUP(②選手情報入力!L91,種目情報!$N$4:$O$85,2,FALSE))</f>
        <v/>
      </c>
      <c r="T212" s="423" t="str">
        <f>IF(②選手情報入力!R91="","",②選手情報入力!R91)</f>
        <v/>
      </c>
      <c r="U212" s="533" t="str">
        <f>IF(②選手情報入力!S91="","",②選手情報入力!S91)</f>
        <v/>
      </c>
      <c r="V212" s="534"/>
    </row>
    <row r="213" spans="1:22" ht="39" customHeight="1">
      <c r="A213" s="535">
        <v>83</v>
      </c>
      <c r="B213" s="536"/>
      <c r="C213" s="104" t="str">
        <f>IF(②選手情報入力!C92="","",②選手情報入力!B92&amp;②選手情報入力!C92)</f>
        <v/>
      </c>
      <c r="D213" s="533" t="str">
        <f>IF(②選手情報入力!D92="","",②選手情報入力!D92)</f>
        <v/>
      </c>
      <c r="E213" s="533"/>
      <c r="F213" s="533"/>
      <c r="G213" s="533"/>
      <c r="H213" s="537" t="str">
        <f>IF(②選手情報入力!F92="","",②選手情報入力!F92)</f>
        <v/>
      </c>
      <c r="I213" s="537"/>
      <c r="J213" s="537"/>
      <c r="K213" s="537"/>
      <c r="L213" s="537"/>
      <c r="M213" s="537"/>
      <c r="N213" s="104" t="str">
        <f>IF(②選手情報入力!H92="","",②選手情報入力!H92)</f>
        <v/>
      </c>
      <c r="O213" s="417" t="str">
        <f>IF(②選手情報入力!G92="","",②選手情報入力!G92)</f>
        <v/>
      </c>
      <c r="P213" s="429" t="str">
        <f>IF(②選手情報入力!K92="","",②選手情報入力!K92)</f>
        <v/>
      </c>
      <c r="Q213" s="436" t="str">
        <f>IF(②選手情報入力!I92="","",VLOOKUP(②選手情報入力!I92,種目情報!$N$4:$O$85,2,FALSE))</f>
        <v/>
      </c>
      <c r="R213" s="437" t="str">
        <f>IF(②選手情報入力!N92="","",②選手情報入力!N92)</f>
        <v/>
      </c>
      <c r="S213" s="432" t="str">
        <f>IF(②選手情報入力!L92="","",VLOOKUP(②選手情報入力!L92,種目情報!$N$4:$O$85,2,FALSE))</f>
        <v/>
      </c>
      <c r="T213" s="423" t="str">
        <f>IF(②選手情報入力!R92="","",②選手情報入力!R92)</f>
        <v/>
      </c>
      <c r="U213" s="533" t="str">
        <f>IF(②選手情報入力!S92="","",②選手情報入力!S92)</f>
        <v/>
      </c>
      <c r="V213" s="534"/>
    </row>
    <row r="214" spans="1:22" ht="39" customHeight="1">
      <c r="A214" s="535">
        <v>84</v>
      </c>
      <c r="B214" s="536"/>
      <c r="C214" s="104" t="str">
        <f>IF(②選手情報入力!C93="","",②選手情報入力!B93&amp;②選手情報入力!C93)</f>
        <v/>
      </c>
      <c r="D214" s="533" t="str">
        <f>IF(②選手情報入力!D93="","",②選手情報入力!D93)</f>
        <v/>
      </c>
      <c r="E214" s="533"/>
      <c r="F214" s="533"/>
      <c r="G214" s="533"/>
      <c r="H214" s="537" t="str">
        <f>IF(②選手情報入力!F93="","",②選手情報入力!F93)</f>
        <v/>
      </c>
      <c r="I214" s="537"/>
      <c r="J214" s="537"/>
      <c r="K214" s="537"/>
      <c r="L214" s="537"/>
      <c r="M214" s="537"/>
      <c r="N214" s="104" t="str">
        <f>IF(②選手情報入力!H93="","",②選手情報入力!H93)</f>
        <v/>
      </c>
      <c r="O214" s="417" t="str">
        <f>IF(②選手情報入力!G93="","",②選手情報入力!G93)</f>
        <v/>
      </c>
      <c r="P214" s="429" t="str">
        <f>IF(②選手情報入力!K93="","",②選手情報入力!K93)</f>
        <v/>
      </c>
      <c r="Q214" s="436" t="str">
        <f>IF(②選手情報入力!I93="","",VLOOKUP(②選手情報入力!I93,種目情報!$N$4:$O$85,2,FALSE))</f>
        <v/>
      </c>
      <c r="R214" s="437" t="str">
        <f>IF(②選手情報入力!N93="","",②選手情報入力!N93)</f>
        <v/>
      </c>
      <c r="S214" s="432" t="str">
        <f>IF(②選手情報入力!L93="","",VLOOKUP(②選手情報入力!L93,種目情報!$N$4:$O$85,2,FALSE))</f>
        <v/>
      </c>
      <c r="T214" s="423" t="str">
        <f>IF(②選手情報入力!R93="","",②選手情報入力!R93)</f>
        <v/>
      </c>
      <c r="U214" s="533" t="str">
        <f>IF(②選手情報入力!S93="","",②選手情報入力!S93)</f>
        <v/>
      </c>
      <c r="V214" s="534"/>
    </row>
    <row r="215" spans="1:22" ht="39" customHeight="1">
      <c r="A215" s="535">
        <v>85</v>
      </c>
      <c r="B215" s="536"/>
      <c r="C215" s="104" t="str">
        <f>IF(②選手情報入力!C94="","",②選手情報入力!B94&amp;②選手情報入力!C94)</f>
        <v/>
      </c>
      <c r="D215" s="533" t="str">
        <f>IF(②選手情報入力!D94="","",②選手情報入力!D94)</f>
        <v/>
      </c>
      <c r="E215" s="533"/>
      <c r="F215" s="533"/>
      <c r="G215" s="533"/>
      <c r="H215" s="537" t="str">
        <f>IF(②選手情報入力!F94="","",②選手情報入力!F94)</f>
        <v/>
      </c>
      <c r="I215" s="537"/>
      <c r="J215" s="537"/>
      <c r="K215" s="537"/>
      <c r="L215" s="537"/>
      <c r="M215" s="537"/>
      <c r="N215" s="104" t="str">
        <f>IF(②選手情報入力!H94="","",②選手情報入力!H94)</f>
        <v/>
      </c>
      <c r="O215" s="417" t="str">
        <f>IF(②選手情報入力!G94="","",②選手情報入力!G94)</f>
        <v/>
      </c>
      <c r="P215" s="429" t="str">
        <f>IF(②選手情報入力!K94="","",②選手情報入力!K94)</f>
        <v/>
      </c>
      <c r="Q215" s="436" t="str">
        <f>IF(②選手情報入力!I94="","",VLOOKUP(②選手情報入力!I94,種目情報!$N$4:$O$85,2,FALSE))</f>
        <v/>
      </c>
      <c r="R215" s="437" t="str">
        <f>IF(②選手情報入力!N94="","",②選手情報入力!N94)</f>
        <v/>
      </c>
      <c r="S215" s="432" t="str">
        <f>IF(②選手情報入力!L94="","",VLOOKUP(②選手情報入力!L94,種目情報!$N$4:$O$85,2,FALSE))</f>
        <v/>
      </c>
      <c r="T215" s="423" t="str">
        <f>IF(②選手情報入力!R94="","",②選手情報入力!R94)</f>
        <v/>
      </c>
      <c r="U215" s="533" t="str">
        <f>IF(②選手情報入力!S94="","",②選手情報入力!S94)</f>
        <v/>
      </c>
      <c r="V215" s="534"/>
    </row>
    <row r="216" spans="1:22" ht="39" customHeight="1">
      <c r="A216" s="535">
        <v>86</v>
      </c>
      <c r="B216" s="536"/>
      <c r="C216" s="104" t="str">
        <f>IF(②選手情報入力!C95="","",②選手情報入力!B95&amp;②選手情報入力!C95)</f>
        <v/>
      </c>
      <c r="D216" s="533" t="str">
        <f>IF(②選手情報入力!D95="","",②選手情報入力!D95)</f>
        <v/>
      </c>
      <c r="E216" s="533"/>
      <c r="F216" s="533"/>
      <c r="G216" s="533"/>
      <c r="H216" s="537" t="str">
        <f>IF(②選手情報入力!F95="","",②選手情報入力!F95)</f>
        <v/>
      </c>
      <c r="I216" s="537"/>
      <c r="J216" s="537"/>
      <c r="K216" s="537"/>
      <c r="L216" s="537"/>
      <c r="M216" s="537"/>
      <c r="N216" s="104" t="str">
        <f>IF(②選手情報入力!H95="","",②選手情報入力!H95)</f>
        <v/>
      </c>
      <c r="O216" s="417" t="str">
        <f>IF(②選手情報入力!G95="","",②選手情報入力!G95)</f>
        <v/>
      </c>
      <c r="P216" s="429" t="str">
        <f>IF(②選手情報入力!K95="","",②選手情報入力!K95)</f>
        <v/>
      </c>
      <c r="Q216" s="436" t="str">
        <f>IF(②選手情報入力!I95="","",VLOOKUP(②選手情報入力!I95,種目情報!$N$4:$O$85,2,FALSE))</f>
        <v/>
      </c>
      <c r="R216" s="437" t="str">
        <f>IF(②選手情報入力!N95="","",②選手情報入力!N95)</f>
        <v/>
      </c>
      <c r="S216" s="432" t="str">
        <f>IF(②選手情報入力!L95="","",VLOOKUP(②選手情報入力!L95,種目情報!$N$4:$O$85,2,FALSE))</f>
        <v/>
      </c>
      <c r="T216" s="423" t="str">
        <f>IF(②選手情報入力!R95="","",②選手情報入力!R95)</f>
        <v/>
      </c>
      <c r="U216" s="533" t="str">
        <f>IF(②選手情報入力!S95="","",②選手情報入力!S95)</f>
        <v/>
      </c>
      <c r="V216" s="534"/>
    </row>
    <row r="217" spans="1:22" ht="39" customHeight="1">
      <c r="A217" s="535">
        <v>87</v>
      </c>
      <c r="B217" s="536"/>
      <c r="C217" s="104" t="str">
        <f>IF(②選手情報入力!C96="","",②選手情報入力!B96&amp;②選手情報入力!C96)</f>
        <v/>
      </c>
      <c r="D217" s="533" t="str">
        <f>IF(②選手情報入力!D96="","",②選手情報入力!D96)</f>
        <v/>
      </c>
      <c r="E217" s="533"/>
      <c r="F217" s="533"/>
      <c r="G217" s="533"/>
      <c r="H217" s="537" t="str">
        <f>IF(②選手情報入力!F96="","",②選手情報入力!F96)</f>
        <v/>
      </c>
      <c r="I217" s="537"/>
      <c r="J217" s="537"/>
      <c r="K217" s="537"/>
      <c r="L217" s="537"/>
      <c r="M217" s="537"/>
      <c r="N217" s="104" t="str">
        <f>IF(②選手情報入力!H96="","",②選手情報入力!H96)</f>
        <v/>
      </c>
      <c r="O217" s="417" t="str">
        <f>IF(②選手情報入力!G96="","",②選手情報入力!G96)</f>
        <v/>
      </c>
      <c r="P217" s="429" t="str">
        <f>IF(②選手情報入力!K96="","",②選手情報入力!K96)</f>
        <v/>
      </c>
      <c r="Q217" s="436" t="str">
        <f>IF(②選手情報入力!I96="","",VLOOKUP(②選手情報入力!I96,種目情報!$N$4:$O$85,2,FALSE))</f>
        <v/>
      </c>
      <c r="R217" s="437" t="str">
        <f>IF(②選手情報入力!N96="","",②選手情報入力!N96)</f>
        <v/>
      </c>
      <c r="S217" s="432" t="str">
        <f>IF(②選手情報入力!L96="","",VLOOKUP(②選手情報入力!L96,種目情報!$N$4:$O$85,2,FALSE))</f>
        <v/>
      </c>
      <c r="T217" s="423" t="str">
        <f>IF(②選手情報入力!R96="","",②選手情報入力!R96)</f>
        <v/>
      </c>
      <c r="U217" s="533" t="str">
        <f>IF(②選手情報入力!S96="","",②選手情報入力!S96)</f>
        <v/>
      </c>
      <c r="V217" s="534"/>
    </row>
    <row r="218" spans="1:22" ht="39" customHeight="1">
      <c r="A218" s="535">
        <v>88</v>
      </c>
      <c r="B218" s="536"/>
      <c r="C218" s="104" t="str">
        <f>IF(②選手情報入力!C97="","",②選手情報入力!B97&amp;②選手情報入力!C97)</f>
        <v/>
      </c>
      <c r="D218" s="533" t="str">
        <f>IF(②選手情報入力!D97="","",②選手情報入力!D97)</f>
        <v/>
      </c>
      <c r="E218" s="533"/>
      <c r="F218" s="533"/>
      <c r="G218" s="533"/>
      <c r="H218" s="537" t="str">
        <f>IF(②選手情報入力!F97="","",②選手情報入力!F97)</f>
        <v/>
      </c>
      <c r="I218" s="537"/>
      <c r="J218" s="537"/>
      <c r="K218" s="537"/>
      <c r="L218" s="537"/>
      <c r="M218" s="537"/>
      <c r="N218" s="104" t="str">
        <f>IF(②選手情報入力!H97="","",②選手情報入力!H97)</f>
        <v/>
      </c>
      <c r="O218" s="417" t="str">
        <f>IF(②選手情報入力!G97="","",②選手情報入力!G97)</f>
        <v/>
      </c>
      <c r="P218" s="429" t="str">
        <f>IF(②選手情報入力!K97="","",②選手情報入力!K97)</f>
        <v/>
      </c>
      <c r="Q218" s="436" t="str">
        <f>IF(②選手情報入力!I97="","",VLOOKUP(②選手情報入力!I97,種目情報!$N$4:$O$85,2,FALSE))</f>
        <v/>
      </c>
      <c r="R218" s="437" t="str">
        <f>IF(②選手情報入力!N97="","",②選手情報入力!N97)</f>
        <v/>
      </c>
      <c r="S218" s="432" t="str">
        <f>IF(②選手情報入力!L97="","",VLOOKUP(②選手情報入力!L97,種目情報!$N$4:$O$85,2,FALSE))</f>
        <v/>
      </c>
      <c r="T218" s="423" t="str">
        <f>IF(②選手情報入力!R97="","",②選手情報入力!R97)</f>
        <v/>
      </c>
      <c r="U218" s="533" t="str">
        <f>IF(②選手情報入力!S97="","",②選手情報入力!S97)</f>
        <v/>
      </c>
      <c r="V218" s="534"/>
    </row>
    <row r="219" spans="1:22" ht="39" customHeight="1">
      <c r="A219" s="535">
        <v>89</v>
      </c>
      <c r="B219" s="536"/>
      <c r="C219" s="104" t="str">
        <f>IF(②選手情報入力!C98="","",②選手情報入力!B98&amp;②選手情報入力!C98)</f>
        <v/>
      </c>
      <c r="D219" s="533" t="str">
        <f>IF(②選手情報入力!D98="","",②選手情報入力!D98)</f>
        <v/>
      </c>
      <c r="E219" s="533"/>
      <c r="F219" s="533"/>
      <c r="G219" s="533"/>
      <c r="H219" s="537" t="str">
        <f>IF(②選手情報入力!F98="","",②選手情報入力!F98)</f>
        <v/>
      </c>
      <c r="I219" s="537"/>
      <c r="J219" s="537"/>
      <c r="K219" s="537"/>
      <c r="L219" s="537"/>
      <c r="M219" s="537"/>
      <c r="N219" s="104" t="str">
        <f>IF(②選手情報入力!H98="","",②選手情報入力!H98)</f>
        <v/>
      </c>
      <c r="O219" s="417" t="str">
        <f>IF(②選手情報入力!G98="","",②選手情報入力!G98)</f>
        <v/>
      </c>
      <c r="P219" s="429" t="str">
        <f>IF(②選手情報入力!K98="","",②選手情報入力!K98)</f>
        <v/>
      </c>
      <c r="Q219" s="436" t="str">
        <f>IF(②選手情報入力!I98="","",VLOOKUP(②選手情報入力!I98,種目情報!$N$4:$O$85,2,FALSE))</f>
        <v/>
      </c>
      <c r="R219" s="437" t="str">
        <f>IF(②選手情報入力!N98="","",②選手情報入力!N98)</f>
        <v/>
      </c>
      <c r="S219" s="432" t="str">
        <f>IF(②選手情報入力!L98="","",VLOOKUP(②選手情報入力!L98,種目情報!$N$4:$O$85,2,FALSE))</f>
        <v/>
      </c>
      <c r="T219" s="423" t="str">
        <f>IF(②選手情報入力!R98="","",②選手情報入力!R98)</f>
        <v/>
      </c>
      <c r="U219" s="533" t="str">
        <f>IF(②選手情報入力!S98="","",②選手情報入力!S98)</f>
        <v/>
      </c>
      <c r="V219" s="534"/>
    </row>
    <row r="220" spans="1:22" ht="39" customHeight="1" thickBot="1">
      <c r="A220" s="493">
        <v>90</v>
      </c>
      <c r="B220" s="494"/>
      <c r="C220" s="107" t="str">
        <f>IF(②選手情報入力!C99="","",②選手情報入力!B99&amp;②選手情報入力!C99)</f>
        <v/>
      </c>
      <c r="D220" s="495" t="str">
        <f>IF(②選手情報入力!D99="","",②選手情報入力!D99)</f>
        <v/>
      </c>
      <c r="E220" s="495"/>
      <c r="F220" s="495"/>
      <c r="G220" s="495"/>
      <c r="H220" s="496" t="str">
        <f>IF(②選手情報入力!F99="","",②選手情報入力!F99)</f>
        <v/>
      </c>
      <c r="I220" s="496"/>
      <c r="J220" s="496"/>
      <c r="K220" s="496"/>
      <c r="L220" s="496"/>
      <c r="M220" s="496"/>
      <c r="N220" s="107" t="str">
        <f>IF(②選手情報入力!H99="","",②選手情報入力!H99)</f>
        <v/>
      </c>
      <c r="O220" s="421" t="str">
        <f>IF(②選手情報入力!G99="","",②選手情報入力!G99)</f>
        <v/>
      </c>
      <c r="P220" s="430" t="str">
        <f>IF(②選手情報入力!K99="","",②選手情報入力!K99)</f>
        <v/>
      </c>
      <c r="Q220" s="438" t="str">
        <f>IF(②選手情報入力!I99="","",VLOOKUP(②選手情報入力!I99,種目情報!$N$4:$O$85,2,FALSE))</f>
        <v/>
      </c>
      <c r="R220" s="439" t="str">
        <f>IF(②選手情報入力!N99="","",②選手情報入力!N99)</f>
        <v/>
      </c>
      <c r="S220" s="433" t="str">
        <f>IF(②選手情報入力!L99="","",VLOOKUP(②選手情報入力!L99,種目情報!$N$4:$O$85,2,FALSE))</f>
        <v/>
      </c>
      <c r="T220" s="427" t="str">
        <f>IF(②選手情報入力!R99="","",②選手情報入力!R99)</f>
        <v/>
      </c>
      <c r="U220" s="495" t="str">
        <f>IF(②選手情報入力!S99="","",②選手情報入力!S99)</f>
        <v/>
      </c>
      <c r="V220" s="497"/>
    </row>
    <row r="221" spans="1:22" ht="6" customHeight="1">
      <c r="A221" s="8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103"/>
      <c r="T221" s="103"/>
      <c r="U221" s="103"/>
      <c r="V221" s="101"/>
    </row>
    <row r="222" spans="1:22" ht="15" customHeight="1">
      <c r="A222" s="77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1"/>
      <c r="S222" s="78"/>
      <c r="T222" s="79" t="s">
        <v>119</v>
      </c>
      <c r="U222" s="106"/>
      <c r="V222" s="102" t="s">
        <v>145</v>
      </c>
    </row>
    <row r="223" spans="1:22" ht="21" customHeight="1">
      <c r="A223" s="80" t="s">
        <v>120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99"/>
      <c r="S223" s="81" t="s">
        <v>121</v>
      </c>
      <c r="T223" s="82"/>
      <c r="U223" s="85"/>
      <c r="V223" s="101"/>
    </row>
    <row r="224" spans="1:22" ht="21" customHeight="1">
      <c r="A224" s="83"/>
      <c r="B224" s="81" t="s">
        <v>122</v>
      </c>
      <c r="C224" s="556"/>
      <c r="D224" s="556"/>
      <c r="E224" s="81" t="s">
        <v>1</v>
      </c>
      <c r="F224" s="84" t="s">
        <v>123</v>
      </c>
      <c r="G224" s="84"/>
      <c r="H224" s="84"/>
      <c r="I224" s="84"/>
      <c r="J224" s="84"/>
      <c r="K224" s="84"/>
      <c r="L224" s="85"/>
      <c r="M224" s="62"/>
      <c r="N224" s="62"/>
      <c r="O224" s="62"/>
      <c r="P224" s="62"/>
      <c r="Q224" s="62"/>
      <c r="R224" s="62"/>
      <c r="S224" s="62"/>
      <c r="T224" s="86" t="s">
        <v>124</v>
      </c>
      <c r="U224" s="105"/>
      <c r="V224" s="101" t="s">
        <v>145</v>
      </c>
    </row>
    <row r="225" spans="1:22" ht="14.25">
      <c r="A225" s="557"/>
      <c r="B225" s="55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101"/>
    </row>
    <row r="226" spans="1:22" ht="14.25">
      <c r="A226" s="557"/>
      <c r="B226" s="552"/>
      <c r="C226" s="62" t="s">
        <v>125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101"/>
    </row>
    <row r="227" spans="1:22" ht="14.25">
      <c r="A227" s="557"/>
      <c r="B227" s="55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101"/>
    </row>
    <row r="228" spans="1:22" ht="17.25" customHeight="1">
      <c r="A228" s="557"/>
      <c r="B228" s="552"/>
      <c r="C228" s="558" t="s">
        <v>146</v>
      </c>
      <c r="D228" s="558"/>
      <c r="E228" s="558"/>
      <c r="F228" s="558"/>
      <c r="G228" s="558"/>
      <c r="H228" s="558"/>
      <c r="I228" s="558"/>
      <c r="J228" s="558"/>
      <c r="K228" s="558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101"/>
    </row>
    <row r="229" spans="1:22" s="87" customFormat="1" ht="21.75" customHeight="1">
      <c r="A229" s="557"/>
      <c r="B229" s="55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4"/>
      <c r="P229" s="65" t="s">
        <v>126</v>
      </c>
      <c r="Q229" s="65"/>
      <c r="R229" s="498"/>
      <c r="S229" s="498"/>
      <c r="T229" s="498"/>
      <c r="U229" s="63" t="s">
        <v>127</v>
      </c>
      <c r="V229" s="102"/>
    </row>
    <row r="230" spans="1:22" ht="14.25" thickBot="1">
      <c r="A230" s="531"/>
      <c r="B230" s="532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9"/>
    </row>
  </sheetData>
  <sheetProtection sheet="1" objects="1" scenarios="1" selectLockedCells="1"/>
  <mergeCells count="559">
    <mergeCell ref="A226:B226"/>
    <mergeCell ref="A227:B227"/>
    <mergeCell ref="A228:B228"/>
    <mergeCell ref="C228:K228"/>
    <mergeCell ref="A229:B229"/>
    <mergeCell ref="A230:B230"/>
    <mergeCell ref="D15:G15"/>
    <mergeCell ref="H15:M15"/>
    <mergeCell ref="H16:M16"/>
    <mergeCell ref="D16:G16"/>
    <mergeCell ref="H206:M206"/>
    <mergeCell ref="A211:B211"/>
    <mergeCell ref="D211:G211"/>
    <mergeCell ref="H211:M211"/>
    <mergeCell ref="A216:B216"/>
    <mergeCell ref="D216:G216"/>
    <mergeCell ref="H216:M216"/>
    <mergeCell ref="C224:D224"/>
    <mergeCell ref="A225:B225"/>
    <mergeCell ref="A188:B188"/>
    <mergeCell ref="A189:B189"/>
    <mergeCell ref="A190:B190"/>
    <mergeCell ref="C190:K190"/>
    <mergeCell ref="A191:B191"/>
    <mergeCell ref="R191:T191"/>
    <mergeCell ref="U194:V194"/>
    <mergeCell ref="B195:U195"/>
    <mergeCell ref="P197:R198"/>
    <mergeCell ref="A172:B172"/>
    <mergeCell ref="D172:G172"/>
    <mergeCell ref="H172:M172"/>
    <mergeCell ref="A178:B178"/>
    <mergeCell ref="A182:B182"/>
    <mergeCell ref="A177:B177"/>
    <mergeCell ref="D177:G177"/>
    <mergeCell ref="H177:M177"/>
    <mergeCell ref="A187:B187"/>
    <mergeCell ref="C186:D186"/>
    <mergeCell ref="A181:B181"/>
    <mergeCell ref="D181:G181"/>
    <mergeCell ref="H181:M181"/>
    <mergeCell ref="U181:V181"/>
    <mergeCell ref="D182:G182"/>
    <mergeCell ref="H182:M182"/>
    <mergeCell ref="U182:V182"/>
    <mergeCell ref="U172:V172"/>
    <mergeCell ref="A173:B173"/>
    <mergeCell ref="D173:G173"/>
    <mergeCell ref="M128:V128"/>
    <mergeCell ref="D129:G129"/>
    <mergeCell ref="H129:M129"/>
    <mergeCell ref="P129:S129"/>
    <mergeCell ref="U129:V129"/>
    <mergeCell ref="A130:B130"/>
    <mergeCell ref="A131:B131"/>
    <mergeCell ref="A132:B132"/>
    <mergeCell ref="A133:B133"/>
    <mergeCell ref="D130:G130"/>
    <mergeCell ref="H130:M130"/>
    <mergeCell ref="U130:V130"/>
    <mergeCell ref="D131:G131"/>
    <mergeCell ref="H131:M131"/>
    <mergeCell ref="U131:V131"/>
    <mergeCell ref="D132:G132"/>
    <mergeCell ref="H132:M132"/>
    <mergeCell ref="U132:V132"/>
    <mergeCell ref="D133:G133"/>
    <mergeCell ref="C110:D110"/>
    <mergeCell ref="A111:B111"/>
    <mergeCell ref="A112:B112"/>
    <mergeCell ref="A113:B113"/>
    <mergeCell ref="A114:B114"/>
    <mergeCell ref="C114:K114"/>
    <mergeCell ref="A115:B115"/>
    <mergeCell ref="A129:B129"/>
    <mergeCell ref="A128:C128"/>
    <mergeCell ref="D128:L128"/>
    <mergeCell ref="A52:C52"/>
    <mergeCell ref="D52:L52"/>
    <mergeCell ref="M52:V52"/>
    <mergeCell ref="L87:M87"/>
    <mergeCell ref="A89:C89"/>
    <mergeCell ref="A90:C90"/>
    <mergeCell ref="D90:L90"/>
    <mergeCell ref="P83:R84"/>
    <mergeCell ref="A84:C85"/>
    <mergeCell ref="P85:P86"/>
    <mergeCell ref="R85:R86"/>
    <mergeCell ref="S85:T86"/>
    <mergeCell ref="A86:C87"/>
    <mergeCell ref="I87:K87"/>
    <mergeCell ref="B81:U81"/>
    <mergeCell ref="A53:B53"/>
    <mergeCell ref="D53:G53"/>
    <mergeCell ref="H53:M53"/>
    <mergeCell ref="P53:S53"/>
    <mergeCell ref="U53:V53"/>
    <mergeCell ref="A54:B54"/>
    <mergeCell ref="D54:G54"/>
    <mergeCell ref="H54:M54"/>
    <mergeCell ref="U54:V54"/>
    <mergeCell ref="A30:B30"/>
    <mergeCell ref="D30:G30"/>
    <mergeCell ref="H30:M30"/>
    <mergeCell ref="C34:D34"/>
    <mergeCell ref="A35:B35"/>
    <mergeCell ref="A36:B36"/>
    <mergeCell ref="A37:B37"/>
    <mergeCell ref="A51:C51"/>
    <mergeCell ref="D51:V51"/>
    <mergeCell ref="A38:B38"/>
    <mergeCell ref="A39:B39"/>
    <mergeCell ref="R39:T39"/>
    <mergeCell ref="A40:B40"/>
    <mergeCell ref="P45:R46"/>
    <mergeCell ref="S45:V46"/>
    <mergeCell ref="A46:C47"/>
    <mergeCell ref="D46:H47"/>
    <mergeCell ref="P47:P48"/>
    <mergeCell ref="R47:R48"/>
    <mergeCell ref="S47:T48"/>
    <mergeCell ref="A48:C49"/>
    <mergeCell ref="D48:H49"/>
    <mergeCell ref="U48:U49"/>
    <mergeCell ref="I49:K49"/>
    <mergeCell ref="A27:B27"/>
    <mergeCell ref="D27:G27"/>
    <mergeCell ref="H27:M27"/>
    <mergeCell ref="A28:B28"/>
    <mergeCell ref="D28:G28"/>
    <mergeCell ref="H28:M28"/>
    <mergeCell ref="A29:B29"/>
    <mergeCell ref="D29:G29"/>
    <mergeCell ref="H29:M29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D21:G21"/>
    <mergeCell ref="H21:M21"/>
    <mergeCell ref="A22:B22"/>
    <mergeCell ref="D22:G22"/>
    <mergeCell ref="H22:M22"/>
    <mergeCell ref="A23:B23"/>
    <mergeCell ref="D23:G23"/>
    <mergeCell ref="B5:U5"/>
    <mergeCell ref="P7:R8"/>
    <mergeCell ref="A8:C9"/>
    <mergeCell ref="P9:P10"/>
    <mergeCell ref="R9:R10"/>
    <mergeCell ref="S9:T10"/>
    <mergeCell ref="A10:C11"/>
    <mergeCell ref="H23:M23"/>
    <mergeCell ref="U23:V23"/>
    <mergeCell ref="U24:V24"/>
    <mergeCell ref="U25:V25"/>
    <mergeCell ref="C38:K38"/>
    <mergeCell ref="A16:B16"/>
    <mergeCell ref="A15:B15"/>
    <mergeCell ref="P15:S15"/>
    <mergeCell ref="I11:K11"/>
    <mergeCell ref="L11:M11"/>
    <mergeCell ref="A13:C13"/>
    <mergeCell ref="A14:C14"/>
    <mergeCell ref="D14:L14"/>
    <mergeCell ref="A17:B17"/>
    <mergeCell ref="D17:G17"/>
    <mergeCell ref="H17:M17"/>
    <mergeCell ref="A18:B18"/>
    <mergeCell ref="D18:G18"/>
    <mergeCell ref="H18:M18"/>
    <mergeCell ref="A19:B19"/>
    <mergeCell ref="D19:G19"/>
    <mergeCell ref="H19:M19"/>
    <mergeCell ref="A20:B20"/>
    <mergeCell ref="D20:G20"/>
    <mergeCell ref="H20:M20"/>
    <mergeCell ref="A21:B21"/>
    <mergeCell ref="L49:M49"/>
    <mergeCell ref="U26:V26"/>
    <mergeCell ref="U27:V27"/>
    <mergeCell ref="U28:V28"/>
    <mergeCell ref="U29:V29"/>
    <mergeCell ref="U30:V30"/>
    <mergeCell ref="U10:U11"/>
    <mergeCell ref="A2:V2"/>
    <mergeCell ref="U42:V42"/>
    <mergeCell ref="B43:U43"/>
    <mergeCell ref="D8:H9"/>
    <mergeCell ref="D10:H11"/>
    <mergeCell ref="U4:V4"/>
    <mergeCell ref="S7:V8"/>
    <mergeCell ref="D13:V13"/>
    <mergeCell ref="M14:V14"/>
    <mergeCell ref="U15:V15"/>
    <mergeCell ref="U16:V16"/>
    <mergeCell ref="U17:V17"/>
    <mergeCell ref="U18:V18"/>
    <mergeCell ref="U19:V19"/>
    <mergeCell ref="U20:V20"/>
    <mergeCell ref="U21:V21"/>
    <mergeCell ref="U22:V22"/>
    <mergeCell ref="U64:V64"/>
    <mergeCell ref="U55:V55"/>
    <mergeCell ref="A56:B56"/>
    <mergeCell ref="D56:G56"/>
    <mergeCell ref="H56:M56"/>
    <mergeCell ref="U56:V56"/>
    <mergeCell ref="A57:B57"/>
    <mergeCell ref="D57:G57"/>
    <mergeCell ref="H57:M57"/>
    <mergeCell ref="U57:V57"/>
    <mergeCell ref="A58:B58"/>
    <mergeCell ref="D58:G58"/>
    <mergeCell ref="H58:M58"/>
    <mergeCell ref="U58:V58"/>
    <mergeCell ref="A59:B59"/>
    <mergeCell ref="D59:G59"/>
    <mergeCell ref="H59:M59"/>
    <mergeCell ref="U59:V59"/>
    <mergeCell ref="A55:B55"/>
    <mergeCell ref="D55:G55"/>
    <mergeCell ref="H55:M55"/>
    <mergeCell ref="A68:B68"/>
    <mergeCell ref="D68:G68"/>
    <mergeCell ref="H68:M68"/>
    <mergeCell ref="U68:V68"/>
    <mergeCell ref="C72:D72"/>
    <mergeCell ref="A60:B60"/>
    <mergeCell ref="D60:G60"/>
    <mergeCell ref="H60:M60"/>
    <mergeCell ref="U60:V60"/>
    <mergeCell ref="A61:B61"/>
    <mergeCell ref="D61:G61"/>
    <mergeCell ref="H61:M61"/>
    <mergeCell ref="U61:V61"/>
    <mergeCell ref="A62:B62"/>
    <mergeCell ref="D62:G62"/>
    <mergeCell ref="H62:M62"/>
    <mergeCell ref="U62:V62"/>
    <mergeCell ref="A63:B63"/>
    <mergeCell ref="D63:G63"/>
    <mergeCell ref="H63:M63"/>
    <mergeCell ref="U63:V63"/>
    <mergeCell ref="A64:B64"/>
    <mergeCell ref="D64:G64"/>
    <mergeCell ref="H64:M64"/>
    <mergeCell ref="A65:B65"/>
    <mergeCell ref="D65:G65"/>
    <mergeCell ref="H65:M65"/>
    <mergeCell ref="U65:V65"/>
    <mergeCell ref="A66:B66"/>
    <mergeCell ref="D66:G66"/>
    <mergeCell ref="H66:M66"/>
    <mergeCell ref="U66:V66"/>
    <mergeCell ref="A67:B67"/>
    <mergeCell ref="D67:G67"/>
    <mergeCell ref="H67:M67"/>
    <mergeCell ref="U67:V67"/>
    <mergeCell ref="U96:V96"/>
    <mergeCell ref="A73:B73"/>
    <mergeCell ref="A74:B74"/>
    <mergeCell ref="A75:B75"/>
    <mergeCell ref="A76:B76"/>
    <mergeCell ref="C76:K76"/>
    <mergeCell ref="A77:B77"/>
    <mergeCell ref="R77:T77"/>
    <mergeCell ref="A78:B78"/>
    <mergeCell ref="U80:V80"/>
    <mergeCell ref="S83:V84"/>
    <mergeCell ref="D84:H85"/>
    <mergeCell ref="D86:H87"/>
    <mergeCell ref="U86:U87"/>
    <mergeCell ref="D89:V89"/>
    <mergeCell ref="M90:V90"/>
    <mergeCell ref="A91:B91"/>
    <mergeCell ref="D91:G91"/>
    <mergeCell ref="H91:M91"/>
    <mergeCell ref="U91:V91"/>
    <mergeCell ref="P91:S91"/>
    <mergeCell ref="A92:B92"/>
    <mergeCell ref="D92:G92"/>
    <mergeCell ref="H92:M92"/>
    <mergeCell ref="A100:B100"/>
    <mergeCell ref="D100:G100"/>
    <mergeCell ref="H100:M100"/>
    <mergeCell ref="U100:V100"/>
    <mergeCell ref="A101:B101"/>
    <mergeCell ref="D101:G101"/>
    <mergeCell ref="H101:M101"/>
    <mergeCell ref="U101:V101"/>
    <mergeCell ref="U92:V92"/>
    <mergeCell ref="A93:B93"/>
    <mergeCell ref="D93:G93"/>
    <mergeCell ref="H93:M93"/>
    <mergeCell ref="U93:V93"/>
    <mergeCell ref="A94:B94"/>
    <mergeCell ref="D94:G94"/>
    <mergeCell ref="H94:M94"/>
    <mergeCell ref="U94:V94"/>
    <mergeCell ref="A95:B95"/>
    <mergeCell ref="D95:G95"/>
    <mergeCell ref="H95:M95"/>
    <mergeCell ref="U95:V95"/>
    <mergeCell ref="A96:B96"/>
    <mergeCell ref="D96:G96"/>
    <mergeCell ref="H96:M96"/>
    <mergeCell ref="U97:V97"/>
    <mergeCell ref="A98:B98"/>
    <mergeCell ref="D98:G98"/>
    <mergeCell ref="H98:M98"/>
    <mergeCell ref="U98:V98"/>
    <mergeCell ref="A99:B99"/>
    <mergeCell ref="D99:G99"/>
    <mergeCell ref="H99:M99"/>
    <mergeCell ref="U99:V99"/>
    <mergeCell ref="A97:B97"/>
    <mergeCell ref="D97:G97"/>
    <mergeCell ref="H97:M97"/>
    <mergeCell ref="H137:M137"/>
    <mergeCell ref="U137:V137"/>
    <mergeCell ref="R115:T115"/>
    <mergeCell ref="A116:B116"/>
    <mergeCell ref="U102:V102"/>
    <mergeCell ref="A103:B103"/>
    <mergeCell ref="D103:G103"/>
    <mergeCell ref="H103:M103"/>
    <mergeCell ref="U103:V103"/>
    <mergeCell ref="A104:B104"/>
    <mergeCell ref="D104:G104"/>
    <mergeCell ref="H104:M104"/>
    <mergeCell ref="U104:V104"/>
    <mergeCell ref="A105:B105"/>
    <mergeCell ref="D105:G105"/>
    <mergeCell ref="H105:M105"/>
    <mergeCell ref="U105:V105"/>
    <mergeCell ref="A106:B106"/>
    <mergeCell ref="D106:G106"/>
    <mergeCell ref="H106:M106"/>
    <mergeCell ref="U106:V106"/>
    <mergeCell ref="A102:B102"/>
    <mergeCell ref="D102:G102"/>
    <mergeCell ref="H102:M102"/>
    <mergeCell ref="A141:B141"/>
    <mergeCell ref="D141:G141"/>
    <mergeCell ref="H141:M141"/>
    <mergeCell ref="U141:V141"/>
    <mergeCell ref="A142:B142"/>
    <mergeCell ref="D142:G142"/>
    <mergeCell ref="H142:M142"/>
    <mergeCell ref="U142:V142"/>
    <mergeCell ref="H133:M133"/>
    <mergeCell ref="U133:V133"/>
    <mergeCell ref="A134:B134"/>
    <mergeCell ref="D134:G134"/>
    <mergeCell ref="H134:M134"/>
    <mergeCell ref="U134:V134"/>
    <mergeCell ref="A135:B135"/>
    <mergeCell ref="D135:G135"/>
    <mergeCell ref="H135:M135"/>
    <mergeCell ref="U135:V135"/>
    <mergeCell ref="A136:B136"/>
    <mergeCell ref="D136:G136"/>
    <mergeCell ref="H136:M136"/>
    <mergeCell ref="U136:V136"/>
    <mergeCell ref="A137:B137"/>
    <mergeCell ref="D137:G137"/>
    <mergeCell ref="A138:B138"/>
    <mergeCell ref="D138:G138"/>
    <mergeCell ref="H138:M138"/>
    <mergeCell ref="U138:V138"/>
    <mergeCell ref="A139:B139"/>
    <mergeCell ref="D139:G139"/>
    <mergeCell ref="H139:M139"/>
    <mergeCell ref="U139:V139"/>
    <mergeCell ref="A140:B140"/>
    <mergeCell ref="D140:G140"/>
    <mergeCell ref="H140:M140"/>
    <mergeCell ref="U140:V140"/>
    <mergeCell ref="A166:C166"/>
    <mergeCell ref="D166:L166"/>
    <mergeCell ref="M166:V166"/>
    <mergeCell ref="A143:B143"/>
    <mergeCell ref="D143:G143"/>
    <mergeCell ref="H143:M143"/>
    <mergeCell ref="U143:V143"/>
    <mergeCell ref="A144:B144"/>
    <mergeCell ref="D144:G144"/>
    <mergeCell ref="H144:M144"/>
    <mergeCell ref="U144:V144"/>
    <mergeCell ref="C148:D148"/>
    <mergeCell ref="A149:B149"/>
    <mergeCell ref="A150:B150"/>
    <mergeCell ref="A151:B151"/>
    <mergeCell ref="A152:B152"/>
    <mergeCell ref="C152:K152"/>
    <mergeCell ref="A153:B153"/>
    <mergeCell ref="R153:T153"/>
    <mergeCell ref="A154:B154"/>
    <mergeCell ref="A170:B170"/>
    <mergeCell ref="D170:G170"/>
    <mergeCell ref="H170:M170"/>
    <mergeCell ref="U170:V170"/>
    <mergeCell ref="A171:B171"/>
    <mergeCell ref="D171:G171"/>
    <mergeCell ref="H171:M171"/>
    <mergeCell ref="U171:V171"/>
    <mergeCell ref="U156:V156"/>
    <mergeCell ref="B157:U157"/>
    <mergeCell ref="P159:R160"/>
    <mergeCell ref="S159:V160"/>
    <mergeCell ref="A160:C161"/>
    <mergeCell ref="D160:H161"/>
    <mergeCell ref="P161:P162"/>
    <mergeCell ref="R161:R162"/>
    <mergeCell ref="S161:T162"/>
    <mergeCell ref="A162:C163"/>
    <mergeCell ref="D162:H163"/>
    <mergeCell ref="U162:U163"/>
    <mergeCell ref="I163:K163"/>
    <mergeCell ref="L163:M163"/>
    <mergeCell ref="A165:C165"/>
    <mergeCell ref="D165:V165"/>
    <mergeCell ref="P167:S167"/>
    <mergeCell ref="U167:V167"/>
    <mergeCell ref="A168:B168"/>
    <mergeCell ref="D168:G168"/>
    <mergeCell ref="H168:M168"/>
    <mergeCell ref="U168:V168"/>
    <mergeCell ref="A169:B169"/>
    <mergeCell ref="D169:G169"/>
    <mergeCell ref="H169:M169"/>
    <mergeCell ref="U169:V169"/>
    <mergeCell ref="A167:B167"/>
    <mergeCell ref="D167:G167"/>
    <mergeCell ref="H167:M167"/>
    <mergeCell ref="H173:M173"/>
    <mergeCell ref="U173:V173"/>
    <mergeCell ref="A174:B174"/>
    <mergeCell ref="D174:G174"/>
    <mergeCell ref="H174:M174"/>
    <mergeCell ref="U174:V174"/>
    <mergeCell ref="A175:B175"/>
    <mergeCell ref="D175:G175"/>
    <mergeCell ref="H175:M175"/>
    <mergeCell ref="U175:V175"/>
    <mergeCell ref="A176:B176"/>
    <mergeCell ref="D176:G176"/>
    <mergeCell ref="H176:M176"/>
    <mergeCell ref="U176:V176"/>
    <mergeCell ref="U177:V177"/>
    <mergeCell ref="D178:G178"/>
    <mergeCell ref="H178:M178"/>
    <mergeCell ref="U178:V178"/>
    <mergeCell ref="A179:B179"/>
    <mergeCell ref="D179:G179"/>
    <mergeCell ref="H179:M179"/>
    <mergeCell ref="U179:V179"/>
    <mergeCell ref="A180:B180"/>
    <mergeCell ref="D180:G180"/>
    <mergeCell ref="H180:M180"/>
    <mergeCell ref="U180:V180"/>
    <mergeCell ref="U210:V210"/>
    <mergeCell ref="S197:V198"/>
    <mergeCell ref="A198:C199"/>
    <mergeCell ref="D198:H199"/>
    <mergeCell ref="P199:P200"/>
    <mergeCell ref="R199:R200"/>
    <mergeCell ref="S199:T200"/>
    <mergeCell ref="A200:C201"/>
    <mergeCell ref="D200:H201"/>
    <mergeCell ref="U200:U201"/>
    <mergeCell ref="I201:K201"/>
    <mergeCell ref="L201:M201"/>
    <mergeCell ref="A203:C203"/>
    <mergeCell ref="D203:V203"/>
    <mergeCell ref="A204:C204"/>
    <mergeCell ref="D204:L204"/>
    <mergeCell ref="M204:V204"/>
    <mergeCell ref="A205:B205"/>
    <mergeCell ref="D205:G205"/>
    <mergeCell ref="H205:M205"/>
    <mergeCell ref="P205:S205"/>
    <mergeCell ref="U205:V205"/>
    <mergeCell ref="A206:B206"/>
    <mergeCell ref="D206:G206"/>
    <mergeCell ref="A214:B214"/>
    <mergeCell ref="D214:G214"/>
    <mergeCell ref="H214:M214"/>
    <mergeCell ref="U214:V214"/>
    <mergeCell ref="A215:B215"/>
    <mergeCell ref="D215:G215"/>
    <mergeCell ref="H215:M215"/>
    <mergeCell ref="U215:V215"/>
    <mergeCell ref="U206:V206"/>
    <mergeCell ref="A207:B207"/>
    <mergeCell ref="D207:G207"/>
    <mergeCell ref="H207:M207"/>
    <mergeCell ref="U207:V207"/>
    <mergeCell ref="A208:B208"/>
    <mergeCell ref="D208:G208"/>
    <mergeCell ref="H208:M208"/>
    <mergeCell ref="U208:V208"/>
    <mergeCell ref="A209:B209"/>
    <mergeCell ref="D209:G209"/>
    <mergeCell ref="H209:M209"/>
    <mergeCell ref="U209:V209"/>
    <mergeCell ref="A210:B210"/>
    <mergeCell ref="D210:G210"/>
    <mergeCell ref="H210:M210"/>
    <mergeCell ref="U211:V211"/>
    <mergeCell ref="A212:B212"/>
    <mergeCell ref="D212:G212"/>
    <mergeCell ref="H212:M212"/>
    <mergeCell ref="U212:V212"/>
    <mergeCell ref="A213:B213"/>
    <mergeCell ref="D213:G213"/>
    <mergeCell ref="H213:M213"/>
    <mergeCell ref="U213:V213"/>
    <mergeCell ref="D218:G218"/>
    <mergeCell ref="H218:M218"/>
    <mergeCell ref="U218:V218"/>
    <mergeCell ref="A219:B219"/>
    <mergeCell ref="D219:G219"/>
    <mergeCell ref="H219:M219"/>
    <mergeCell ref="U219:V219"/>
    <mergeCell ref="D217:G217"/>
    <mergeCell ref="H217:M217"/>
    <mergeCell ref="U217:V217"/>
    <mergeCell ref="A218:B218"/>
    <mergeCell ref="A220:B220"/>
    <mergeCell ref="D220:G220"/>
    <mergeCell ref="H220:M220"/>
    <mergeCell ref="U220:V220"/>
    <mergeCell ref="R229:T229"/>
    <mergeCell ref="U118:V118"/>
    <mergeCell ref="B119:U119"/>
    <mergeCell ref="P121:R122"/>
    <mergeCell ref="S121:V122"/>
    <mergeCell ref="A122:C123"/>
    <mergeCell ref="D122:H123"/>
    <mergeCell ref="P123:P124"/>
    <mergeCell ref="R123:R124"/>
    <mergeCell ref="S123:T124"/>
    <mergeCell ref="A124:C125"/>
    <mergeCell ref="D124:H125"/>
    <mergeCell ref="U124:U125"/>
    <mergeCell ref="I125:K125"/>
    <mergeCell ref="L125:M125"/>
    <mergeCell ref="A127:C127"/>
    <mergeCell ref="D127:V127"/>
    <mergeCell ref="A192:B192"/>
    <mergeCell ref="U216:V216"/>
    <mergeCell ref="A217:B217"/>
  </mergeCells>
  <phoneticPr fontId="41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80" fitToHeight="0" orientation="portrait" horizontalDpi="4294967293" r:id="rId1"/>
  <headerFooter alignWithMargins="0"/>
  <rowBreaks count="5" manualBreakCount="5">
    <brk id="40" max="20" man="1"/>
    <brk id="78" max="20" man="1"/>
    <brk id="116" max="20" man="1"/>
    <brk id="154" max="20" man="1"/>
    <brk id="192" max="2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7"/>
  <sheetViews>
    <sheetView zoomScaleNormal="100" workbookViewId="0">
      <pane ySplit="7" topLeftCell="A8" activePane="bottomLeft" state="frozen"/>
      <selection activeCell="O80" sqref="O80"/>
      <selection pane="bottomLeft" activeCell="G8" sqref="G8"/>
    </sheetView>
  </sheetViews>
  <sheetFormatPr defaultColWidth="9" defaultRowHeight="13.5"/>
  <cols>
    <col min="1" max="1" width="3.625" style="15" bestFit="1" customWidth="1"/>
    <col min="2" max="2" width="6" style="2" bestFit="1" customWidth="1"/>
    <col min="3" max="3" width="15" style="2" customWidth="1"/>
    <col min="4" max="5" width="3.75" style="2" customWidth="1"/>
    <col min="6" max="6" width="13.75" style="15" customWidth="1"/>
    <col min="7" max="7" width="9.375" style="2" customWidth="1"/>
    <col min="8" max="8" width="13.75" style="15" customWidth="1"/>
    <col min="9" max="9" width="9.375" style="2" customWidth="1"/>
    <col min="10" max="10" width="13.75" style="15" customWidth="1"/>
    <col min="11" max="11" width="9.375" style="2" customWidth="1"/>
    <col min="12" max="12" width="4.125" style="15" customWidth="1"/>
    <col min="13" max="13" width="4.125" style="15" bestFit="1" customWidth="1"/>
    <col min="14" max="16384" width="9" style="15"/>
  </cols>
  <sheetData>
    <row r="1" spans="1:13" ht="17.25">
      <c r="A1" s="11" t="s">
        <v>165</v>
      </c>
    </row>
    <row r="2" spans="1:13" ht="14.25">
      <c r="D2" s="17" t="s">
        <v>174</v>
      </c>
      <c r="E2" s="579" t="str">
        <f>注意事項!C3&amp;注意事項!F3</f>
        <v>新人戦大会名南北支部</v>
      </c>
      <c r="F2" s="579"/>
      <c r="G2" s="579"/>
      <c r="H2" s="579"/>
      <c r="I2" s="17" t="s">
        <v>158</v>
      </c>
      <c r="J2" s="138">
        <f>IF(①学校情報入力!D5="","",①学校情報入力!D5)</f>
        <v>0</v>
      </c>
      <c r="K2" s="138">
        <f>IF(①学校情報入力!D3="","",①学校情報入力!D3)</f>
        <v>99</v>
      </c>
    </row>
    <row r="3" spans="1:13" ht="18.75" customHeight="1" thickBot="1"/>
    <row r="4" spans="1:13" s="124" customFormat="1" ht="16.5" customHeight="1">
      <c r="B4" s="573" t="s">
        <v>169</v>
      </c>
      <c r="C4" s="135" t="s">
        <v>170</v>
      </c>
      <c r="D4" s="575">
        <f>②選手情報入力!G100</f>
        <v>0</v>
      </c>
      <c r="E4" s="576"/>
      <c r="G4" s="573" t="s">
        <v>160</v>
      </c>
      <c r="H4" s="125" t="s">
        <v>133</v>
      </c>
      <c r="I4" s="238" t="str">
        <f>IF(③リレー情報確認!F8="","",③リレー情報確認!F8)</f>
        <v/>
      </c>
      <c r="J4" s="139" t="s">
        <v>669</v>
      </c>
      <c r="K4" s="238" t="str">
        <f>IF(③リレー情報確認!L8="","",③リレー情報確認!L8)</f>
        <v/>
      </c>
    </row>
    <row r="5" spans="1:13" s="124" customFormat="1" ht="16.5" customHeight="1" thickBot="1">
      <c r="B5" s="574"/>
      <c r="C5" s="136" t="s">
        <v>171</v>
      </c>
      <c r="D5" s="577">
        <f>②選手情報入力!G101</f>
        <v>0</v>
      </c>
      <c r="E5" s="578"/>
      <c r="G5" s="574"/>
      <c r="H5" s="127" t="s">
        <v>159</v>
      </c>
      <c r="I5" s="239" t="str">
        <f>IF(③リレー情報確認!R8="","",③リレー情報確認!R8)</f>
        <v/>
      </c>
      <c r="J5" s="140" t="s">
        <v>670</v>
      </c>
      <c r="K5" s="239" t="str">
        <f>IF(③リレー情報確認!X8="","",③リレー情報確認!X8)</f>
        <v/>
      </c>
    </row>
    <row r="6" spans="1:13" s="124" customFormat="1" ht="18.75" customHeight="1" thickBot="1">
      <c r="B6" s="126"/>
      <c r="C6" s="126"/>
      <c r="D6" s="126"/>
      <c r="E6" s="126"/>
      <c r="G6" s="126"/>
      <c r="I6" s="126"/>
      <c r="K6" s="126"/>
    </row>
    <row r="7" spans="1:13" s="124" customFormat="1" ht="16.5" customHeight="1">
      <c r="A7" s="353"/>
      <c r="B7" s="354" t="s">
        <v>161</v>
      </c>
      <c r="C7" s="354" t="s">
        <v>162</v>
      </c>
      <c r="D7" s="354" t="s">
        <v>163</v>
      </c>
      <c r="E7" s="370" t="s">
        <v>164</v>
      </c>
      <c r="F7" s="125" t="s">
        <v>42</v>
      </c>
      <c r="G7" s="355" t="s">
        <v>43</v>
      </c>
      <c r="H7" s="139" t="s">
        <v>44</v>
      </c>
      <c r="I7" s="370" t="s">
        <v>45</v>
      </c>
      <c r="J7" s="401" t="s">
        <v>46</v>
      </c>
      <c r="K7" s="402" t="s">
        <v>47</v>
      </c>
      <c r="L7" s="139" t="s">
        <v>166</v>
      </c>
      <c r="M7" s="355" t="s">
        <v>674</v>
      </c>
    </row>
    <row r="8" spans="1:13" s="124" customFormat="1" ht="18" customHeight="1">
      <c r="A8" s="356">
        <v>1</v>
      </c>
      <c r="B8" s="128" t="str">
        <f>IF(②選手情報入力!C10="","",②選手情報入力!B10&amp;②選手情報入力!C10)</f>
        <v/>
      </c>
      <c r="C8" s="144" t="str">
        <f>IF(②選手情報入力!D10="","",②選手情報入力!D10)</f>
        <v/>
      </c>
      <c r="D8" s="128" t="str">
        <f>IF(②選手情報入力!G10="","",②選手情報入力!G10)</f>
        <v/>
      </c>
      <c r="E8" s="371" t="str">
        <f>IF(②選手情報入力!H10="","",②選手情報入力!H10)</f>
        <v/>
      </c>
      <c r="F8" s="356" t="str">
        <f>IF(②選手情報入力!I10="","",②選手情報入力!I10)</f>
        <v/>
      </c>
      <c r="G8" s="395" t="str">
        <f>IF(②選手情報入力!J10="","",②選手情報入力!J10)</f>
        <v/>
      </c>
      <c r="H8" s="383" t="str">
        <f>IF(②選手情報入力!L10="","",②選手情報入力!L10)</f>
        <v/>
      </c>
      <c r="I8" s="377" t="str">
        <f>IF(②選手情報入力!M10="","",②選手情報入力!M10)</f>
        <v/>
      </c>
      <c r="J8" s="403" t="str">
        <f>IF(②選手情報入力!O10="","",②選手情報入力!O10)</f>
        <v/>
      </c>
      <c r="K8" s="404" t="str">
        <f>IF(②選手情報入力!P10="","",②選手情報入力!P10)</f>
        <v/>
      </c>
      <c r="L8" s="389" t="str">
        <f>IF(②選手情報入力!R10="","",②選手情報入力!R10)</f>
        <v/>
      </c>
      <c r="M8" s="357" t="str">
        <f>IF(②選手情報入力!S10="","",②選手情報入力!S10)</f>
        <v/>
      </c>
    </row>
    <row r="9" spans="1:13" s="124" customFormat="1" ht="18" customHeight="1">
      <c r="A9" s="358">
        <v>2</v>
      </c>
      <c r="B9" s="129" t="str">
        <f>IF(②選手情報入力!C11="","",②選手情報入力!B11&amp;②選手情報入力!C11)</f>
        <v/>
      </c>
      <c r="C9" s="145" t="str">
        <f>IF(②選手情報入力!D11="","",②選手情報入力!D11)</f>
        <v/>
      </c>
      <c r="D9" s="129" t="str">
        <f>IF(②選手情報入力!G11="","",②選手情報入力!G11)</f>
        <v/>
      </c>
      <c r="E9" s="372" t="str">
        <f>IF(②選手情報入力!H11="","",②選手情報入力!H11)</f>
        <v/>
      </c>
      <c r="F9" s="358" t="str">
        <f>IF(②選手情報入力!I11="","",②選手情報入力!I11)</f>
        <v/>
      </c>
      <c r="G9" s="396" t="str">
        <f>IF(②選手情報入力!J11="","",②選手情報入力!J11)</f>
        <v/>
      </c>
      <c r="H9" s="384" t="str">
        <f>IF(②選手情報入力!L11="","",②選手情報入力!L11)</f>
        <v/>
      </c>
      <c r="I9" s="378" t="str">
        <f>IF(②選手情報入力!M11="","",②選手情報入力!M11)</f>
        <v/>
      </c>
      <c r="J9" s="405" t="str">
        <f>IF(②選手情報入力!O11="","",②選手情報入力!O11)</f>
        <v/>
      </c>
      <c r="K9" s="406" t="str">
        <f>IF(②選手情報入力!P11="","",②選手情報入力!P11)</f>
        <v/>
      </c>
      <c r="L9" s="390" t="str">
        <f>IF(②選手情報入力!R11="","",②選手情報入力!R11)</f>
        <v/>
      </c>
      <c r="M9" s="359" t="str">
        <f>IF(②選手情報入力!S11="","",②選手情報入力!S11)</f>
        <v/>
      </c>
    </row>
    <row r="10" spans="1:13" s="124" customFormat="1" ht="18" customHeight="1">
      <c r="A10" s="358">
        <v>3</v>
      </c>
      <c r="B10" s="129" t="str">
        <f>IF(②選手情報入力!C12="","",②選手情報入力!B12&amp;②選手情報入力!C12)</f>
        <v/>
      </c>
      <c r="C10" s="145" t="str">
        <f>IF(②選手情報入力!D12="","",②選手情報入力!D12)</f>
        <v/>
      </c>
      <c r="D10" s="129" t="str">
        <f>IF(②選手情報入力!G12="","",②選手情報入力!G12)</f>
        <v/>
      </c>
      <c r="E10" s="372" t="str">
        <f>IF(②選手情報入力!H12="","",②選手情報入力!H12)</f>
        <v/>
      </c>
      <c r="F10" s="358" t="str">
        <f>IF(②選手情報入力!I12="","",②選手情報入力!I12)</f>
        <v/>
      </c>
      <c r="G10" s="396" t="str">
        <f>IF(②選手情報入力!J12="","",②選手情報入力!J12)</f>
        <v/>
      </c>
      <c r="H10" s="384" t="str">
        <f>IF(②選手情報入力!L12="","",②選手情報入力!L12)</f>
        <v/>
      </c>
      <c r="I10" s="378" t="str">
        <f>IF(②選手情報入力!M12="","",②選手情報入力!M12)</f>
        <v/>
      </c>
      <c r="J10" s="405" t="str">
        <f>IF(②選手情報入力!O12="","",②選手情報入力!O12)</f>
        <v/>
      </c>
      <c r="K10" s="406" t="str">
        <f>IF(②選手情報入力!P12="","",②選手情報入力!P12)</f>
        <v/>
      </c>
      <c r="L10" s="390" t="str">
        <f>IF(②選手情報入力!R12="","",②選手情報入力!R12)</f>
        <v/>
      </c>
      <c r="M10" s="359" t="str">
        <f>IF(②選手情報入力!S12="","",②選手情報入力!S12)</f>
        <v/>
      </c>
    </row>
    <row r="11" spans="1:13" s="124" customFormat="1" ht="18" customHeight="1">
      <c r="A11" s="358">
        <v>4</v>
      </c>
      <c r="B11" s="129" t="str">
        <f>IF(②選手情報入力!C13="","",②選手情報入力!B13&amp;②選手情報入力!C13)</f>
        <v/>
      </c>
      <c r="C11" s="145" t="str">
        <f>IF(②選手情報入力!D13="","",②選手情報入力!D13)</f>
        <v/>
      </c>
      <c r="D11" s="129" t="str">
        <f>IF(②選手情報入力!G13="","",②選手情報入力!G13)</f>
        <v/>
      </c>
      <c r="E11" s="372" t="str">
        <f>IF(②選手情報入力!H13="","",②選手情報入力!H13)</f>
        <v/>
      </c>
      <c r="F11" s="358" t="str">
        <f>IF(②選手情報入力!I13="","",②選手情報入力!I13)</f>
        <v/>
      </c>
      <c r="G11" s="396" t="str">
        <f>IF(②選手情報入力!J13="","",②選手情報入力!J13)</f>
        <v/>
      </c>
      <c r="H11" s="384" t="str">
        <f>IF(②選手情報入力!L13="","",②選手情報入力!L13)</f>
        <v/>
      </c>
      <c r="I11" s="378" t="str">
        <f>IF(②選手情報入力!M13="","",②選手情報入力!M13)</f>
        <v/>
      </c>
      <c r="J11" s="405" t="str">
        <f>IF(②選手情報入力!O13="","",②選手情報入力!O13)</f>
        <v/>
      </c>
      <c r="K11" s="406" t="str">
        <f>IF(②選手情報入力!P13="","",②選手情報入力!P13)</f>
        <v/>
      </c>
      <c r="L11" s="390" t="str">
        <f>IF(②選手情報入力!R13="","",②選手情報入力!R13)</f>
        <v/>
      </c>
      <c r="M11" s="359" t="str">
        <f>IF(②選手情報入力!S13="","",②選手情報入力!S13)</f>
        <v/>
      </c>
    </row>
    <row r="12" spans="1:13" s="124" customFormat="1" ht="18" customHeight="1">
      <c r="A12" s="360">
        <v>5</v>
      </c>
      <c r="B12" s="131" t="str">
        <f>IF(②選手情報入力!C14="","",②選手情報入力!B14&amp;②選手情報入力!C14)</f>
        <v/>
      </c>
      <c r="C12" s="146" t="str">
        <f>IF(②選手情報入力!D14="","",②選手情報入力!D14)</f>
        <v/>
      </c>
      <c r="D12" s="131" t="str">
        <f>IF(②選手情報入力!G14="","",②選手情報入力!G14)</f>
        <v/>
      </c>
      <c r="E12" s="373" t="str">
        <f>IF(②選手情報入力!H14="","",②選手情報入力!H14)</f>
        <v/>
      </c>
      <c r="F12" s="360" t="str">
        <f>IF(②選手情報入力!I14="","",②選手情報入力!I14)</f>
        <v/>
      </c>
      <c r="G12" s="397" t="str">
        <f>IF(②選手情報入力!J14="","",②選手情報入力!J14)</f>
        <v/>
      </c>
      <c r="H12" s="385" t="str">
        <f>IF(②選手情報入力!L14="","",②選手情報入力!L14)</f>
        <v/>
      </c>
      <c r="I12" s="379" t="str">
        <f>IF(②選手情報入力!M14="","",②選手情報入力!M14)</f>
        <v/>
      </c>
      <c r="J12" s="407" t="str">
        <f>IF(②選手情報入力!O14="","",②選手情報入力!O14)</f>
        <v/>
      </c>
      <c r="K12" s="408" t="str">
        <f>IF(②選手情報入力!P14="","",②選手情報入力!P14)</f>
        <v/>
      </c>
      <c r="L12" s="391" t="str">
        <f>IF(②選手情報入力!R14="","",②選手情報入力!R14)</f>
        <v/>
      </c>
      <c r="M12" s="361" t="str">
        <f>IF(②選手情報入力!S14="","",②選手情報入力!S14)</f>
        <v/>
      </c>
    </row>
    <row r="13" spans="1:13" s="124" customFormat="1" ht="18" customHeight="1">
      <c r="A13" s="356">
        <v>6</v>
      </c>
      <c r="B13" s="128" t="str">
        <f>IF(②選手情報入力!C15="","",②選手情報入力!B15&amp;②選手情報入力!C15)</f>
        <v/>
      </c>
      <c r="C13" s="144" t="str">
        <f>IF(②選手情報入力!D15="","",②選手情報入力!D15)</f>
        <v/>
      </c>
      <c r="D13" s="128" t="str">
        <f>IF(②選手情報入力!G15="","",②選手情報入力!G15)</f>
        <v/>
      </c>
      <c r="E13" s="371" t="str">
        <f>IF(②選手情報入力!H15="","",②選手情報入力!H15)</f>
        <v/>
      </c>
      <c r="F13" s="356" t="str">
        <f>IF(②選手情報入力!I15="","",②選手情報入力!I15)</f>
        <v/>
      </c>
      <c r="G13" s="395" t="str">
        <f>IF(②選手情報入力!J15="","",②選手情報入力!J15)</f>
        <v/>
      </c>
      <c r="H13" s="383" t="str">
        <f>IF(②選手情報入力!L15="","",②選手情報入力!L15)</f>
        <v/>
      </c>
      <c r="I13" s="377" t="str">
        <f>IF(②選手情報入力!M15="","",②選手情報入力!M15)</f>
        <v/>
      </c>
      <c r="J13" s="403" t="str">
        <f>IF(②選手情報入力!O15="","",②選手情報入力!O15)</f>
        <v/>
      </c>
      <c r="K13" s="404" t="str">
        <f>IF(②選手情報入力!P15="","",②選手情報入力!P15)</f>
        <v/>
      </c>
      <c r="L13" s="389" t="str">
        <f>IF(②選手情報入力!R15="","",②選手情報入力!R15)</f>
        <v/>
      </c>
      <c r="M13" s="357" t="str">
        <f>IF(②選手情報入力!S15="","",②選手情報入力!S15)</f>
        <v/>
      </c>
    </row>
    <row r="14" spans="1:13" s="124" customFormat="1" ht="18" customHeight="1">
      <c r="A14" s="358">
        <v>7</v>
      </c>
      <c r="B14" s="129" t="str">
        <f>IF(②選手情報入力!C16="","",②選手情報入力!B16&amp;②選手情報入力!C16)</f>
        <v/>
      </c>
      <c r="C14" s="145" t="str">
        <f>IF(②選手情報入力!D16="","",②選手情報入力!D16)</f>
        <v/>
      </c>
      <c r="D14" s="129" t="str">
        <f>IF(②選手情報入力!G16="","",②選手情報入力!G16)</f>
        <v/>
      </c>
      <c r="E14" s="372" t="str">
        <f>IF(②選手情報入力!H16="","",②選手情報入力!H16)</f>
        <v/>
      </c>
      <c r="F14" s="358" t="str">
        <f>IF(②選手情報入力!I16="","",②選手情報入力!I16)</f>
        <v/>
      </c>
      <c r="G14" s="396" t="str">
        <f>IF(②選手情報入力!J16="","",②選手情報入力!J16)</f>
        <v/>
      </c>
      <c r="H14" s="384" t="str">
        <f>IF(②選手情報入力!L16="","",②選手情報入力!L16)</f>
        <v/>
      </c>
      <c r="I14" s="378" t="str">
        <f>IF(②選手情報入力!M16="","",②選手情報入力!M16)</f>
        <v/>
      </c>
      <c r="J14" s="405" t="str">
        <f>IF(②選手情報入力!O16="","",②選手情報入力!O16)</f>
        <v/>
      </c>
      <c r="K14" s="406" t="str">
        <f>IF(②選手情報入力!P16="","",②選手情報入力!P16)</f>
        <v/>
      </c>
      <c r="L14" s="390" t="str">
        <f>IF(②選手情報入力!R16="","",②選手情報入力!R16)</f>
        <v/>
      </c>
      <c r="M14" s="359" t="str">
        <f>IF(②選手情報入力!S16="","",②選手情報入力!S16)</f>
        <v/>
      </c>
    </row>
    <row r="15" spans="1:13" s="124" customFormat="1" ht="18" customHeight="1">
      <c r="A15" s="358">
        <v>8</v>
      </c>
      <c r="B15" s="129" t="str">
        <f>IF(②選手情報入力!C17="","",②選手情報入力!B17&amp;②選手情報入力!C17)</f>
        <v/>
      </c>
      <c r="C15" s="145" t="str">
        <f>IF(②選手情報入力!D17="","",②選手情報入力!D17)</f>
        <v/>
      </c>
      <c r="D15" s="129" t="str">
        <f>IF(②選手情報入力!G17="","",②選手情報入力!G17)</f>
        <v/>
      </c>
      <c r="E15" s="372" t="str">
        <f>IF(②選手情報入力!H17="","",②選手情報入力!H17)</f>
        <v/>
      </c>
      <c r="F15" s="358" t="str">
        <f>IF(②選手情報入力!I17="","",②選手情報入力!I17)</f>
        <v/>
      </c>
      <c r="G15" s="396" t="str">
        <f>IF(②選手情報入力!J17="","",②選手情報入力!J17)</f>
        <v/>
      </c>
      <c r="H15" s="384" t="str">
        <f>IF(②選手情報入力!L17="","",②選手情報入力!L17)</f>
        <v/>
      </c>
      <c r="I15" s="378" t="str">
        <f>IF(②選手情報入力!M17="","",②選手情報入力!M17)</f>
        <v/>
      </c>
      <c r="J15" s="405" t="str">
        <f>IF(②選手情報入力!O17="","",②選手情報入力!O17)</f>
        <v/>
      </c>
      <c r="K15" s="406" t="str">
        <f>IF(②選手情報入力!P17="","",②選手情報入力!P17)</f>
        <v/>
      </c>
      <c r="L15" s="390" t="str">
        <f>IF(②選手情報入力!R17="","",②選手情報入力!R17)</f>
        <v/>
      </c>
      <c r="M15" s="359" t="str">
        <f>IF(②選手情報入力!S17="","",②選手情報入力!S17)</f>
        <v/>
      </c>
    </row>
    <row r="16" spans="1:13" s="124" customFormat="1" ht="18" customHeight="1">
      <c r="A16" s="358">
        <v>9</v>
      </c>
      <c r="B16" s="129" t="str">
        <f>IF(②選手情報入力!C18="","",②選手情報入力!B18&amp;②選手情報入力!C18)</f>
        <v/>
      </c>
      <c r="C16" s="145" t="str">
        <f>IF(②選手情報入力!D18="","",②選手情報入力!D18)</f>
        <v/>
      </c>
      <c r="D16" s="129" t="str">
        <f>IF(②選手情報入力!G18="","",②選手情報入力!G18)</f>
        <v/>
      </c>
      <c r="E16" s="372" t="str">
        <f>IF(②選手情報入力!H18="","",②選手情報入力!H18)</f>
        <v/>
      </c>
      <c r="F16" s="358" t="str">
        <f>IF(②選手情報入力!I18="","",②選手情報入力!I18)</f>
        <v/>
      </c>
      <c r="G16" s="396" t="str">
        <f>IF(②選手情報入力!J18="","",②選手情報入力!J18)</f>
        <v/>
      </c>
      <c r="H16" s="384" t="str">
        <f>IF(②選手情報入力!L18="","",②選手情報入力!L18)</f>
        <v/>
      </c>
      <c r="I16" s="378" t="str">
        <f>IF(②選手情報入力!M18="","",②選手情報入力!M18)</f>
        <v/>
      </c>
      <c r="J16" s="405" t="str">
        <f>IF(②選手情報入力!O18="","",②選手情報入力!O18)</f>
        <v/>
      </c>
      <c r="K16" s="406" t="str">
        <f>IF(②選手情報入力!P18="","",②選手情報入力!P18)</f>
        <v/>
      </c>
      <c r="L16" s="390" t="str">
        <f>IF(②選手情報入力!R18="","",②選手情報入力!R18)</f>
        <v/>
      </c>
      <c r="M16" s="359" t="str">
        <f>IF(②選手情報入力!S18="","",②選手情報入力!S18)</f>
        <v/>
      </c>
    </row>
    <row r="17" spans="1:13" s="124" customFormat="1" ht="18" customHeight="1">
      <c r="A17" s="362">
        <v>10</v>
      </c>
      <c r="B17" s="130" t="str">
        <f>IF(②選手情報入力!C19="","",②選手情報入力!B19&amp;②選手情報入力!C19)</f>
        <v/>
      </c>
      <c r="C17" s="147" t="str">
        <f>IF(②選手情報入力!D19="","",②選手情報入力!D19)</f>
        <v/>
      </c>
      <c r="D17" s="130" t="str">
        <f>IF(②選手情報入力!G19="","",②選手情報入力!G19)</f>
        <v/>
      </c>
      <c r="E17" s="374" t="str">
        <f>IF(②選手情報入力!H19="","",②選手情報入力!H19)</f>
        <v/>
      </c>
      <c r="F17" s="362" t="str">
        <f>IF(②選手情報入力!I19="","",②選手情報入力!I19)</f>
        <v/>
      </c>
      <c r="G17" s="398" t="str">
        <f>IF(②選手情報入力!J19="","",②選手情報入力!J19)</f>
        <v/>
      </c>
      <c r="H17" s="386" t="str">
        <f>IF(②選手情報入力!L19="","",②選手情報入力!L19)</f>
        <v/>
      </c>
      <c r="I17" s="380" t="str">
        <f>IF(②選手情報入力!M19="","",②選手情報入力!M19)</f>
        <v/>
      </c>
      <c r="J17" s="409" t="str">
        <f>IF(②選手情報入力!O19="","",②選手情報入力!O19)</f>
        <v/>
      </c>
      <c r="K17" s="410" t="str">
        <f>IF(②選手情報入力!P19="","",②選手情報入力!P19)</f>
        <v/>
      </c>
      <c r="L17" s="392" t="str">
        <f>IF(②選手情報入力!R19="","",②選手情報入力!R19)</f>
        <v/>
      </c>
      <c r="M17" s="363" t="str">
        <f>IF(②選手情報入力!S19="","",②選手情報入力!S19)</f>
        <v/>
      </c>
    </row>
    <row r="18" spans="1:13" s="124" customFormat="1" ht="18" customHeight="1">
      <c r="A18" s="364">
        <v>11</v>
      </c>
      <c r="B18" s="132" t="str">
        <f>IF(②選手情報入力!C20="","",②選手情報入力!B20&amp;②選手情報入力!C20)</f>
        <v/>
      </c>
      <c r="C18" s="148" t="str">
        <f>IF(②選手情報入力!D20="","",②選手情報入力!D20)</f>
        <v/>
      </c>
      <c r="D18" s="132" t="str">
        <f>IF(②選手情報入力!G20="","",②選手情報入力!G20)</f>
        <v/>
      </c>
      <c r="E18" s="375" t="str">
        <f>IF(②選手情報入力!H20="","",②選手情報入力!H20)</f>
        <v/>
      </c>
      <c r="F18" s="364" t="str">
        <f>IF(②選手情報入力!I20="","",②選手情報入力!I20)</f>
        <v/>
      </c>
      <c r="G18" s="399" t="str">
        <f>IF(②選手情報入力!J20="","",②選手情報入力!J20)</f>
        <v/>
      </c>
      <c r="H18" s="387" t="str">
        <f>IF(②選手情報入力!L20="","",②選手情報入力!L20)</f>
        <v/>
      </c>
      <c r="I18" s="381" t="str">
        <f>IF(②選手情報入力!M20="","",②選手情報入力!M20)</f>
        <v/>
      </c>
      <c r="J18" s="411" t="str">
        <f>IF(②選手情報入力!O20="","",②選手情報入力!O20)</f>
        <v/>
      </c>
      <c r="K18" s="412" t="str">
        <f>IF(②選手情報入力!P20="","",②選手情報入力!P20)</f>
        <v/>
      </c>
      <c r="L18" s="393" t="str">
        <f>IF(②選手情報入力!R20="","",②選手情報入力!R20)</f>
        <v/>
      </c>
      <c r="M18" s="365" t="str">
        <f>IF(②選手情報入力!S20="","",②選手情報入力!S20)</f>
        <v/>
      </c>
    </row>
    <row r="19" spans="1:13" s="124" customFormat="1" ht="18" customHeight="1">
      <c r="A19" s="358">
        <v>12</v>
      </c>
      <c r="B19" s="129" t="str">
        <f>IF(②選手情報入力!C21="","",②選手情報入力!B21&amp;②選手情報入力!C21)</f>
        <v/>
      </c>
      <c r="C19" s="145" t="str">
        <f>IF(②選手情報入力!D21="","",②選手情報入力!D21)</f>
        <v/>
      </c>
      <c r="D19" s="129" t="str">
        <f>IF(②選手情報入力!G21="","",②選手情報入力!G21)</f>
        <v/>
      </c>
      <c r="E19" s="372" t="str">
        <f>IF(②選手情報入力!H21="","",②選手情報入力!H21)</f>
        <v/>
      </c>
      <c r="F19" s="358" t="str">
        <f>IF(②選手情報入力!I21="","",②選手情報入力!I21)</f>
        <v/>
      </c>
      <c r="G19" s="396" t="str">
        <f>IF(②選手情報入力!J21="","",②選手情報入力!J21)</f>
        <v/>
      </c>
      <c r="H19" s="384" t="str">
        <f>IF(②選手情報入力!L21="","",②選手情報入力!L21)</f>
        <v/>
      </c>
      <c r="I19" s="378" t="str">
        <f>IF(②選手情報入力!M21="","",②選手情報入力!M21)</f>
        <v/>
      </c>
      <c r="J19" s="405" t="str">
        <f>IF(②選手情報入力!O21="","",②選手情報入力!O21)</f>
        <v/>
      </c>
      <c r="K19" s="406" t="str">
        <f>IF(②選手情報入力!P21="","",②選手情報入力!P21)</f>
        <v/>
      </c>
      <c r="L19" s="390" t="str">
        <f>IF(②選手情報入力!R21="","",②選手情報入力!R21)</f>
        <v/>
      </c>
      <c r="M19" s="359" t="str">
        <f>IF(②選手情報入力!S21="","",②選手情報入力!S21)</f>
        <v/>
      </c>
    </row>
    <row r="20" spans="1:13" s="124" customFormat="1" ht="18" customHeight="1">
      <c r="A20" s="358">
        <v>13</v>
      </c>
      <c r="B20" s="129" t="str">
        <f>IF(②選手情報入力!C22="","",②選手情報入力!B22&amp;②選手情報入力!C22)</f>
        <v/>
      </c>
      <c r="C20" s="145" t="str">
        <f>IF(②選手情報入力!D22="","",②選手情報入力!D22)</f>
        <v/>
      </c>
      <c r="D20" s="129" t="str">
        <f>IF(②選手情報入力!G22="","",②選手情報入力!G22)</f>
        <v/>
      </c>
      <c r="E20" s="372" t="str">
        <f>IF(②選手情報入力!H22="","",②選手情報入力!H22)</f>
        <v/>
      </c>
      <c r="F20" s="358" t="str">
        <f>IF(②選手情報入力!I22="","",②選手情報入力!I22)</f>
        <v/>
      </c>
      <c r="G20" s="396" t="str">
        <f>IF(②選手情報入力!J22="","",②選手情報入力!J22)</f>
        <v/>
      </c>
      <c r="H20" s="384" t="str">
        <f>IF(②選手情報入力!L22="","",②選手情報入力!L22)</f>
        <v/>
      </c>
      <c r="I20" s="378" t="str">
        <f>IF(②選手情報入力!M22="","",②選手情報入力!M22)</f>
        <v/>
      </c>
      <c r="J20" s="405" t="str">
        <f>IF(②選手情報入力!O22="","",②選手情報入力!O22)</f>
        <v/>
      </c>
      <c r="K20" s="406" t="str">
        <f>IF(②選手情報入力!P22="","",②選手情報入力!P22)</f>
        <v/>
      </c>
      <c r="L20" s="390" t="str">
        <f>IF(②選手情報入力!R22="","",②選手情報入力!R22)</f>
        <v/>
      </c>
      <c r="M20" s="359" t="str">
        <f>IF(②選手情報入力!S22="","",②選手情報入力!S22)</f>
        <v/>
      </c>
    </row>
    <row r="21" spans="1:13" s="124" customFormat="1" ht="18" customHeight="1">
      <c r="A21" s="358">
        <v>14</v>
      </c>
      <c r="B21" s="129" t="str">
        <f>IF(②選手情報入力!C23="","",②選手情報入力!B23&amp;②選手情報入力!C23)</f>
        <v/>
      </c>
      <c r="C21" s="145" t="str">
        <f>IF(②選手情報入力!D23="","",②選手情報入力!D23)</f>
        <v/>
      </c>
      <c r="D21" s="129" t="str">
        <f>IF(②選手情報入力!G23="","",②選手情報入力!G23)</f>
        <v/>
      </c>
      <c r="E21" s="372" t="str">
        <f>IF(②選手情報入力!H23="","",②選手情報入力!H23)</f>
        <v/>
      </c>
      <c r="F21" s="358" t="str">
        <f>IF(②選手情報入力!I23="","",②選手情報入力!I23)</f>
        <v/>
      </c>
      <c r="G21" s="396" t="str">
        <f>IF(②選手情報入力!J23="","",②選手情報入力!J23)</f>
        <v/>
      </c>
      <c r="H21" s="384" t="str">
        <f>IF(②選手情報入力!L23="","",②選手情報入力!L23)</f>
        <v/>
      </c>
      <c r="I21" s="378" t="str">
        <f>IF(②選手情報入力!M23="","",②選手情報入力!M23)</f>
        <v/>
      </c>
      <c r="J21" s="405" t="str">
        <f>IF(②選手情報入力!O23="","",②選手情報入力!O23)</f>
        <v/>
      </c>
      <c r="K21" s="406" t="str">
        <f>IF(②選手情報入力!P23="","",②選手情報入力!P23)</f>
        <v/>
      </c>
      <c r="L21" s="390" t="str">
        <f>IF(②選手情報入力!R23="","",②選手情報入力!R23)</f>
        <v/>
      </c>
      <c r="M21" s="359" t="str">
        <f>IF(②選手情報入力!S23="","",②選手情報入力!S23)</f>
        <v/>
      </c>
    </row>
    <row r="22" spans="1:13" s="124" customFormat="1" ht="18" customHeight="1">
      <c r="A22" s="360">
        <v>15</v>
      </c>
      <c r="B22" s="131" t="str">
        <f>IF(②選手情報入力!C24="","",②選手情報入力!B24&amp;②選手情報入力!C24)</f>
        <v/>
      </c>
      <c r="C22" s="146" t="str">
        <f>IF(②選手情報入力!D24="","",②選手情報入力!D24)</f>
        <v/>
      </c>
      <c r="D22" s="131" t="str">
        <f>IF(②選手情報入力!G24="","",②選手情報入力!G24)</f>
        <v/>
      </c>
      <c r="E22" s="373" t="str">
        <f>IF(②選手情報入力!H24="","",②選手情報入力!H24)</f>
        <v/>
      </c>
      <c r="F22" s="360" t="str">
        <f>IF(②選手情報入力!I24="","",②選手情報入力!I24)</f>
        <v/>
      </c>
      <c r="G22" s="397" t="str">
        <f>IF(②選手情報入力!J24="","",②選手情報入力!J24)</f>
        <v/>
      </c>
      <c r="H22" s="385" t="str">
        <f>IF(②選手情報入力!L24="","",②選手情報入力!L24)</f>
        <v/>
      </c>
      <c r="I22" s="379" t="str">
        <f>IF(②選手情報入力!M24="","",②選手情報入力!M24)</f>
        <v/>
      </c>
      <c r="J22" s="407" t="str">
        <f>IF(②選手情報入力!O24="","",②選手情報入力!O24)</f>
        <v/>
      </c>
      <c r="K22" s="408" t="str">
        <f>IF(②選手情報入力!P24="","",②選手情報入力!P24)</f>
        <v/>
      </c>
      <c r="L22" s="391" t="str">
        <f>IF(②選手情報入力!R24="","",②選手情報入力!R24)</f>
        <v/>
      </c>
      <c r="M22" s="361" t="str">
        <f>IF(②選手情報入力!S24="","",②選手情報入力!S24)</f>
        <v/>
      </c>
    </row>
    <row r="23" spans="1:13" s="124" customFormat="1" ht="18" customHeight="1">
      <c r="A23" s="356">
        <v>16</v>
      </c>
      <c r="B23" s="128" t="str">
        <f>IF(②選手情報入力!C25="","",②選手情報入力!B25&amp;②選手情報入力!C25)</f>
        <v/>
      </c>
      <c r="C23" s="144" t="str">
        <f>IF(②選手情報入力!D25="","",②選手情報入力!D25)</f>
        <v/>
      </c>
      <c r="D23" s="128" t="str">
        <f>IF(②選手情報入力!G25="","",②選手情報入力!G25)</f>
        <v/>
      </c>
      <c r="E23" s="371" t="str">
        <f>IF(②選手情報入力!H25="","",②選手情報入力!H25)</f>
        <v/>
      </c>
      <c r="F23" s="356" t="str">
        <f>IF(②選手情報入力!I25="","",②選手情報入力!I25)</f>
        <v/>
      </c>
      <c r="G23" s="395" t="str">
        <f>IF(②選手情報入力!J25="","",②選手情報入力!J25)</f>
        <v/>
      </c>
      <c r="H23" s="383" t="str">
        <f>IF(②選手情報入力!L25="","",②選手情報入力!L25)</f>
        <v/>
      </c>
      <c r="I23" s="377" t="str">
        <f>IF(②選手情報入力!M25="","",②選手情報入力!M25)</f>
        <v/>
      </c>
      <c r="J23" s="403" t="str">
        <f>IF(②選手情報入力!O25="","",②選手情報入力!O25)</f>
        <v/>
      </c>
      <c r="K23" s="404" t="str">
        <f>IF(②選手情報入力!P25="","",②選手情報入力!P25)</f>
        <v/>
      </c>
      <c r="L23" s="389" t="str">
        <f>IF(②選手情報入力!R25="","",②選手情報入力!R25)</f>
        <v/>
      </c>
      <c r="M23" s="357" t="str">
        <f>IF(②選手情報入力!S25="","",②選手情報入力!S25)</f>
        <v/>
      </c>
    </row>
    <row r="24" spans="1:13" s="124" customFormat="1" ht="18" customHeight="1">
      <c r="A24" s="358">
        <v>17</v>
      </c>
      <c r="B24" s="129" t="str">
        <f>IF(②選手情報入力!C26="","",②選手情報入力!B26&amp;②選手情報入力!C26)</f>
        <v/>
      </c>
      <c r="C24" s="145" t="str">
        <f>IF(②選手情報入力!D26="","",②選手情報入力!D26)</f>
        <v/>
      </c>
      <c r="D24" s="129" t="str">
        <f>IF(②選手情報入力!G26="","",②選手情報入力!G26)</f>
        <v/>
      </c>
      <c r="E24" s="372" t="str">
        <f>IF(②選手情報入力!H26="","",②選手情報入力!H26)</f>
        <v/>
      </c>
      <c r="F24" s="358" t="str">
        <f>IF(②選手情報入力!I26="","",②選手情報入力!I26)</f>
        <v/>
      </c>
      <c r="G24" s="396" t="str">
        <f>IF(②選手情報入力!J26="","",②選手情報入力!J26)</f>
        <v/>
      </c>
      <c r="H24" s="384" t="str">
        <f>IF(②選手情報入力!L26="","",②選手情報入力!L26)</f>
        <v/>
      </c>
      <c r="I24" s="378" t="str">
        <f>IF(②選手情報入力!M26="","",②選手情報入力!M26)</f>
        <v/>
      </c>
      <c r="J24" s="405" t="str">
        <f>IF(②選手情報入力!O26="","",②選手情報入力!O26)</f>
        <v/>
      </c>
      <c r="K24" s="406" t="str">
        <f>IF(②選手情報入力!P26="","",②選手情報入力!P26)</f>
        <v/>
      </c>
      <c r="L24" s="390" t="str">
        <f>IF(②選手情報入力!R26="","",②選手情報入力!R26)</f>
        <v/>
      </c>
      <c r="M24" s="359" t="str">
        <f>IF(②選手情報入力!S26="","",②選手情報入力!S26)</f>
        <v/>
      </c>
    </row>
    <row r="25" spans="1:13" s="124" customFormat="1" ht="18" customHeight="1">
      <c r="A25" s="358">
        <v>18</v>
      </c>
      <c r="B25" s="129" t="str">
        <f>IF(②選手情報入力!C27="","",②選手情報入力!B27&amp;②選手情報入力!C27)</f>
        <v/>
      </c>
      <c r="C25" s="145" t="str">
        <f>IF(②選手情報入力!D27="","",②選手情報入力!D27)</f>
        <v/>
      </c>
      <c r="D25" s="129" t="str">
        <f>IF(②選手情報入力!G27="","",②選手情報入力!G27)</f>
        <v/>
      </c>
      <c r="E25" s="372" t="str">
        <f>IF(②選手情報入力!H27="","",②選手情報入力!H27)</f>
        <v/>
      </c>
      <c r="F25" s="358" t="str">
        <f>IF(②選手情報入力!I27="","",②選手情報入力!I27)</f>
        <v/>
      </c>
      <c r="G25" s="396" t="str">
        <f>IF(②選手情報入力!J27="","",②選手情報入力!J27)</f>
        <v/>
      </c>
      <c r="H25" s="384" t="str">
        <f>IF(②選手情報入力!L27="","",②選手情報入力!L27)</f>
        <v/>
      </c>
      <c r="I25" s="378" t="str">
        <f>IF(②選手情報入力!M27="","",②選手情報入力!M27)</f>
        <v/>
      </c>
      <c r="J25" s="405" t="str">
        <f>IF(②選手情報入力!O27="","",②選手情報入力!O27)</f>
        <v/>
      </c>
      <c r="K25" s="406" t="str">
        <f>IF(②選手情報入力!P27="","",②選手情報入力!P27)</f>
        <v/>
      </c>
      <c r="L25" s="390" t="str">
        <f>IF(②選手情報入力!R27="","",②選手情報入力!R27)</f>
        <v/>
      </c>
      <c r="M25" s="359" t="str">
        <f>IF(②選手情報入力!S27="","",②選手情報入力!S27)</f>
        <v/>
      </c>
    </row>
    <row r="26" spans="1:13" s="124" customFormat="1" ht="18" customHeight="1">
      <c r="A26" s="358">
        <v>19</v>
      </c>
      <c r="B26" s="129" t="str">
        <f>IF(②選手情報入力!C28="","",②選手情報入力!B28&amp;②選手情報入力!C28)</f>
        <v/>
      </c>
      <c r="C26" s="145" t="str">
        <f>IF(②選手情報入力!D28="","",②選手情報入力!D28)</f>
        <v/>
      </c>
      <c r="D26" s="129" t="str">
        <f>IF(②選手情報入力!G28="","",②選手情報入力!G28)</f>
        <v/>
      </c>
      <c r="E26" s="372" t="str">
        <f>IF(②選手情報入力!H28="","",②選手情報入力!H28)</f>
        <v/>
      </c>
      <c r="F26" s="358" t="str">
        <f>IF(②選手情報入力!I28="","",②選手情報入力!I28)</f>
        <v/>
      </c>
      <c r="G26" s="396" t="str">
        <f>IF(②選手情報入力!J28="","",②選手情報入力!J28)</f>
        <v/>
      </c>
      <c r="H26" s="384" t="str">
        <f>IF(②選手情報入力!L28="","",②選手情報入力!L28)</f>
        <v/>
      </c>
      <c r="I26" s="378" t="str">
        <f>IF(②選手情報入力!M28="","",②選手情報入力!M28)</f>
        <v/>
      </c>
      <c r="J26" s="405" t="str">
        <f>IF(②選手情報入力!O28="","",②選手情報入力!O28)</f>
        <v/>
      </c>
      <c r="K26" s="406" t="str">
        <f>IF(②選手情報入力!P28="","",②選手情報入力!P28)</f>
        <v/>
      </c>
      <c r="L26" s="390" t="str">
        <f>IF(②選手情報入力!R28="","",②選手情報入力!R28)</f>
        <v/>
      </c>
      <c r="M26" s="359" t="str">
        <f>IF(②選手情報入力!S28="","",②選手情報入力!S28)</f>
        <v/>
      </c>
    </row>
    <row r="27" spans="1:13" s="124" customFormat="1" ht="18" customHeight="1">
      <c r="A27" s="362">
        <v>20</v>
      </c>
      <c r="B27" s="130" t="str">
        <f>IF(②選手情報入力!C29="","",②選手情報入力!B29&amp;②選手情報入力!C29)</f>
        <v/>
      </c>
      <c r="C27" s="147" t="str">
        <f>IF(②選手情報入力!D29="","",②選手情報入力!D29)</f>
        <v/>
      </c>
      <c r="D27" s="130" t="str">
        <f>IF(②選手情報入力!G29="","",②選手情報入力!G29)</f>
        <v/>
      </c>
      <c r="E27" s="374" t="str">
        <f>IF(②選手情報入力!H29="","",②選手情報入力!H29)</f>
        <v/>
      </c>
      <c r="F27" s="362" t="str">
        <f>IF(②選手情報入力!I29="","",②選手情報入力!I29)</f>
        <v/>
      </c>
      <c r="G27" s="398" t="str">
        <f>IF(②選手情報入力!J29="","",②選手情報入力!J29)</f>
        <v/>
      </c>
      <c r="H27" s="386" t="str">
        <f>IF(②選手情報入力!L29="","",②選手情報入力!L29)</f>
        <v/>
      </c>
      <c r="I27" s="380" t="str">
        <f>IF(②選手情報入力!M29="","",②選手情報入力!M29)</f>
        <v/>
      </c>
      <c r="J27" s="409" t="str">
        <f>IF(②選手情報入力!O29="","",②選手情報入力!O29)</f>
        <v/>
      </c>
      <c r="K27" s="410" t="str">
        <f>IF(②選手情報入力!P29="","",②選手情報入力!P29)</f>
        <v/>
      </c>
      <c r="L27" s="392" t="str">
        <f>IF(②選手情報入力!R29="","",②選手情報入力!R29)</f>
        <v/>
      </c>
      <c r="M27" s="363" t="str">
        <f>IF(②選手情報入力!S29="","",②選手情報入力!S29)</f>
        <v/>
      </c>
    </row>
    <row r="28" spans="1:13" s="124" customFormat="1" ht="18" customHeight="1">
      <c r="A28" s="364">
        <v>21</v>
      </c>
      <c r="B28" s="132" t="str">
        <f>IF(②選手情報入力!C30="","",②選手情報入力!B30&amp;②選手情報入力!C30)</f>
        <v/>
      </c>
      <c r="C28" s="148" t="str">
        <f>IF(②選手情報入力!D30="","",②選手情報入力!D30)</f>
        <v/>
      </c>
      <c r="D28" s="132" t="str">
        <f>IF(②選手情報入力!G30="","",②選手情報入力!G30)</f>
        <v/>
      </c>
      <c r="E28" s="375" t="str">
        <f>IF(②選手情報入力!H30="","",②選手情報入力!H30)</f>
        <v/>
      </c>
      <c r="F28" s="364" t="str">
        <f>IF(②選手情報入力!I30="","",②選手情報入力!I30)</f>
        <v/>
      </c>
      <c r="G28" s="399" t="str">
        <f>IF(②選手情報入力!J30="","",②選手情報入力!J30)</f>
        <v/>
      </c>
      <c r="H28" s="387" t="str">
        <f>IF(②選手情報入力!L30="","",②選手情報入力!L30)</f>
        <v/>
      </c>
      <c r="I28" s="381" t="str">
        <f>IF(②選手情報入力!M30="","",②選手情報入力!M30)</f>
        <v/>
      </c>
      <c r="J28" s="411" t="str">
        <f>IF(②選手情報入力!O30="","",②選手情報入力!O30)</f>
        <v/>
      </c>
      <c r="K28" s="412" t="str">
        <f>IF(②選手情報入力!P30="","",②選手情報入力!P30)</f>
        <v/>
      </c>
      <c r="L28" s="393" t="str">
        <f>IF(②選手情報入力!R30="","",②選手情報入力!R30)</f>
        <v/>
      </c>
      <c r="M28" s="365" t="str">
        <f>IF(②選手情報入力!S30="","",②選手情報入力!S30)</f>
        <v/>
      </c>
    </row>
    <row r="29" spans="1:13" s="124" customFormat="1" ht="18" customHeight="1">
      <c r="A29" s="358">
        <v>22</v>
      </c>
      <c r="B29" s="129" t="str">
        <f>IF(②選手情報入力!C31="","",②選手情報入力!B31&amp;②選手情報入力!C31)</f>
        <v/>
      </c>
      <c r="C29" s="145" t="str">
        <f>IF(②選手情報入力!D31="","",②選手情報入力!D31)</f>
        <v/>
      </c>
      <c r="D29" s="129" t="str">
        <f>IF(②選手情報入力!G31="","",②選手情報入力!G31)</f>
        <v/>
      </c>
      <c r="E29" s="372" t="str">
        <f>IF(②選手情報入力!H31="","",②選手情報入力!H31)</f>
        <v/>
      </c>
      <c r="F29" s="358" t="str">
        <f>IF(②選手情報入力!I31="","",②選手情報入力!I31)</f>
        <v/>
      </c>
      <c r="G29" s="396" t="str">
        <f>IF(②選手情報入力!J31="","",②選手情報入力!J31)</f>
        <v/>
      </c>
      <c r="H29" s="384" t="str">
        <f>IF(②選手情報入力!L31="","",②選手情報入力!L31)</f>
        <v/>
      </c>
      <c r="I29" s="378" t="str">
        <f>IF(②選手情報入力!M31="","",②選手情報入力!M31)</f>
        <v/>
      </c>
      <c r="J29" s="405" t="str">
        <f>IF(②選手情報入力!O31="","",②選手情報入力!O31)</f>
        <v/>
      </c>
      <c r="K29" s="406" t="str">
        <f>IF(②選手情報入力!P31="","",②選手情報入力!P31)</f>
        <v/>
      </c>
      <c r="L29" s="390" t="str">
        <f>IF(②選手情報入力!R31="","",②選手情報入力!R31)</f>
        <v/>
      </c>
      <c r="M29" s="359" t="str">
        <f>IF(②選手情報入力!S31="","",②選手情報入力!S31)</f>
        <v/>
      </c>
    </row>
    <row r="30" spans="1:13" s="124" customFormat="1" ht="18" customHeight="1">
      <c r="A30" s="358">
        <v>23</v>
      </c>
      <c r="B30" s="129" t="str">
        <f>IF(②選手情報入力!C32="","",②選手情報入力!B32&amp;②選手情報入力!C32)</f>
        <v/>
      </c>
      <c r="C30" s="145" t="str">
        <f>IF(②選手情報入力!D32="","",②選手情報入力!D32)</f>
        <v/>
      </c>
      <c r="D30" s="129" t="str">
        <f>IF(②選手情報入力!G32="","",②選手情報入力!G32)</f>
        <v/>
      </c>
      <c r="E30" s="372" t="str">
        <f>IF(②選手情報入力!H32="","",②選手情報入力!H32)</f>
        <v/>
      </c>
      <c r="F30" s="358" t="str">
        <f>IF(②選手情報入力!I32="","",②選手情報入力!I32)</f>
        <v/>
      </c>
      <c r="G30" s="396" t="str">
        <f>IF(②選手情報入力!J32="","",②選手情報入力!J32)</f>
        <v/>
      </c>
      <c r="H30" s="384" t="str">
        <f>IF(②選手情報入力!L32="","",②選手情報入力!L32)</f>
        <v/>
      </c>
      <c r="I30" s="378" t="str">
        <f>IF(②選手情報入力!M32="","",②選手情報入力!M32)</f>
        <v/>
      </c>
      <c r="J30" s="405" t="str">
        <f>IF(②選手情報入力!O32="","",②選手情報入力!O32)</f>
        <v/>
      </c>
      <c r="K30" s="406" t="str">
        <f>IF(②選手情報入力!P32="","",②選手情報入力!P32)</f>
        <v/>
      </c>
      <c r="L30" s="390" t="str">
        <f>IF(②選手情報入力!R32="","",②選手情報入力!R32)</f>
        <v/>
      </c>
      <c r="M30" s="359" t="str">
        <f>IF(②選手情報入力!S32="","",②選手情報入力!S32)</f>
        <v/>
      </c>
    </row>
    <row r="31" spans="1:13" s="124" customFormat="1" ht="18" customHeight="1">
      <c r="A31" s="358">
        <v>24</v>
      </c>
      <c r="B31" s="129" t="str">
        <f>IF(②選手情報入力!C33="","",②選手情報入力!B33&amp;②選手情報入力!C33)</f>
        <v/>
      </c>
      <c r="C31" s="145" t="str">
        <f>IF(②選手情報入力!D33="","",②選手情報入力!D33)</f>
        <v/>
      </c>
      <c r="D31" s="129" t="str">
        <f>IF(②選手情報入力!G33="","",②選手情報入力!G33)</f>
        <v/>
      </c>
      <c r="E31" s="372" t="str">
        <f>IF(②選手情報入力!H33="","",②選手情報入力!H33)</f>
        <v/>
      </c>
      <c r="F31" s="358" t="str">
        <f>IF(②選手情報入力!I33="","",②選手情報入力!I33)</f>
        <v/>
      </c>
      <c r="G31" s="396" t="str">
        <f>IF(②選手情報入力!J33="","",②選手情報入力!J33)</f>
        <v/>
      </c>
      <c r="H31" s="384" t="str">
        <f>IF(②選手情報入力!L33="","",②選手情報入力!L33)</f>
        <v/>
      </c>
      <c r="I31" s="378" t="str">
        <f>IF(②選手情報入力!M33="","",②選手情報入力!M33)</f>
        <v/>
      </c>
      <c r="J31" s="405" t="str">
        <f>IF(②選手情報入力!O33="","",②選手情報入力!O33)</f>
        <v/>
      </c>
      <c r="K31" s="406" t="str">
        <f>IF(②選手情報入力!P33="","",②選手情報入力!P33)</f>
        <v/>
      </c>
      <c r="L31" s="390" t="str">
        <f>IF(②選手情報入力!R33="","",②選手情報入力!R33)</f>
        <v/>
      </c>
      <c r="M31" s="359" t="str">
        <f>IF(②選手情報入力!S33="","",②選手情報入力!S33)</f>
        <v/>
      </c>
    </row>
    <row r="32" spans="1:13" s="124" customFormat="1" ht="18" customHeight="1">
      <c r="A32" s="360">
        <v>25</v>
      </c>
      <c r="B32" s="131" t="str">
        <f>IF(②選手情報入力!C34="","",②選手情報入力!B34&amp;②選手情報入力!C34)</f>
        <v/>
      </c>
      <c r="C32" s="146" t="str">
        <f>IF(②選手情報入力!D34="","",②選手情報入力!D34)</f>
        <v/>
      </c>
      <c r="D32" s="131" t="str">
        <f>IF(②選手情報入力!G34="","",②選手情報入力!G34)</f>
        <v/>
      </c>
      <c r="E32" s="373" t="str">
        <f>IF(②選手情報入力!H34="","",②選手情報入力!H34)</f>
        <v/>
      </c>
      <c r="F32" s="360" t="str">
        <f>IF(②選手情報入力!I34="","",②選手情報入力!I34)</f>
        <v/>
      </c>
      <c r="G32" s="397" t="str">
        <f>IF(②選手情報入力!J34="","",②選手情報入力!J34)</f>
        <v/>
      </c>
      <c r="H32" s="385" t="str">
        <f>IF(②選手情報入力!L34="","",②選手情報入力!L34)</f>
        <v/>
      </c>
      <c r="I32" s="379" t="str">
        <f>IF(②選手情報入力!M34="","",②選手情報入力!M34)</f>
        <v/>
      </c>
      <c r="J32" s="407" t="str">
        <f>IF(②選手情報入力!O34="","",②選手情報入力!O34)</f>
        <v/>
      </c>
      <c r="K32" s="408" t="str">
        <f>IF(②選手情報入力!P34="","",②選手情報入力!P34)</f>
        <v/>
      </c>
      <c r="L32" s="391" t="str">
        <f>IF(②選手情報入力!R34="","",②選手情報入力!R34)</f>
        <v/>
      </c>
      <c r="M32" s="361" t="str">
        <f>IF(②選手情報入力!S34="","",②選手情報入力!S34)</f>
        <v/>
      </c>
    </row>
    <row r="33" spans="1:13" s="124" customFormat="1" ht="18" customHeight="1">
      <c r="A33" s="356">
        <v>26</v>
      </c>
      <c r="B33" s="128" t="str">
        <f>IF(②選手情報入力!C35="","",②選手情報入力!B35&amp;②選手情報入力!C35)</f>
        <v/>
      </c>
      <c r="C33" s="144" t="str">
        <f>IF(②選手情報入力!D35="","",②選手情報入力!D35)</f>
        <v/>
      </c>
      <c r="D33" s="128" t="str">
        <f>IF(②選手情報入力!G35="","",②選手情報入力!G35)</f>
        <v/>
      </c>
      <c r="E33" s="371" t="str">
        <f>IF(②選手情報入力!H35="","",②選手情報入力!H35)</f>
        <v/>
      </c>
      <c r="F33" s="356" t="str">
        <f>IF(②選手情報入力!I35="","",②選手情報入力!I35)</f>
        <v/>
      </c>
      <c r="G33" s="395" t="str">
        <f>IF(②選手情報入力!J35="","",②選手情報入力!J35)</f>
        <v/>
      </c>
      <c r="H33" s="383" t="str">
        <f>IF(②選手情報入力!L35="","",②選手情報入力!L35)</f>
        <v/>
      </c>
      <c r="I33" s="377" t="str">
        <f>IF(②選手情報入力!M35="","",②選手情報入力!M35)</f>
        <v/>
      </c>
      <c r="J33" s="403" t="str">
        <f>IF(②選手情報入力!O35="","",②選手情報入力!O35)</f>
        <v/>
      </c>
      <c r="K33" s="404" t="str">
        <f>IF(②選手情報入力!P35="","",②選手情報入力!P35)</f>
        <v/>
      </c>
      <c r="L33" s="389" t="str">
        <f>IF(②選手情報入力!R35="","",②選手情報入力!R35)</f>
        <v/>
      </c>
      <c r="M33" s="357" t="str">
        <f>IF(②選手情報入力!S35="","",②選手情報入力!S35)</f>
        <v/>
      </c>
    </row>
    <row r="34" spans="1:13" s="124" customFormat="1" ht="18" customHeight="1">
      <c r="A34" s="358">
        <v>27</v>
      </c>
      <c r="B34" s="129" t="str">
        <f>IF(②選手情報入力!C36="","",②選手情報入力!B36&amp;②選手情報入力!C36)</f>
        <v/>
      </c>
      <c r="C34" s="145" t="str">
        <f>IF(②選手情報入力!D36="","",②選手情報入力!D36)</f>
        <v/>
      </c>
      <c r="D34" s="129" t="str">
        <f>IF(②選手情報入力!G36="","",②選手情報入力!G36)</f>
        <v/>
      </c>
      <c r="E34" s="372" t="str">
        <f>IF(②選手情報入力!H36="","",②選手情報入力!H36)</f>
        <v/>
      </c>
      <c r="F34" s="358" t="str">
        <f>IF(②選手情報入力!I36="","",②選手情報入力!I36)</f>
        <v/>
      </c>
      <c r="G34" s="396" t="str">
        <f>IF(②選手情報入力!J36="","",②選手情報入力!J36)</f>
        <v/>
      </c>
      <c r="H34" s="384" t="str">
        <f>IF(②選手情報入力!L36="","",②選手情報入力!L36)</f>
        <v/>
      </c>
      <c r="I34" s="378" t="str">
        <f>IF(②選手情報入力!M36="","",②選手情報入力!M36)</f>
        <v/>
      </c>
      <c r="J34" s="405" t="str">
        <f>IF(②選手情報入力!O36="","",②選手情報入力!O36)</f>
        <v/>
      </c>
      <c r="K34" s="406" t="str">
        <f>IF(②選手情報入力!P36="","",②選手情報入力!P36)</f>
        <v/>
      </c>
      <c r="L34" s="390" t="str">
        <f>IF(②選手情報入力!R36="","",②選手情報入力!R36)</f>
        <v/>
      </c>
      <c r="M34" s="359" t="str">
        <f>IF(②選手情報入力!S36="","",②選手情報入力!S36)</f>
        <v/>
      </c>
    </row>
    <row r="35" spans="1:13" s="124" customFormat="1" ht="18" customHeight="1">
      <c r="A35" s="358">
        <v>28</v>
      </c>
      <c r="B35" s="129" t="str">
        <f>IF(②選手情報入力!C37="","",②選手情報入力!B37&amp;②選手情報入力!C37)</f>
        <v/>
      </c>
      <c r="C35" s="145" t="str">
        <f>IF(②選手情報入力!D37="","",②選手情報入力!D37)</f>
        <v/>
      </c>
      <c r="D35" s="129" t="str">
        <f>IF(②選手情報入力!G37="","",②選手情報入力!G37)</f>
        <v/>
      </c>
      <c r="E35" s="372" t="str">
        <f>IF(②選手情報入力!H37="","",②選手情報入力!H37)</f>
        <v/>
      </c>
      <c r="F35" s="358" t="str">
        <f>IF(②選手情報入力!I37="","",②選手情報入力!I37)</f>
        <v/>
      </c>
      <c r="G35" s="396" t="str">
        <f>IF(②選手情報入力!J37="","",②選手情報入力!J37)</f>
        <v/>
      </c>
      <c r="H35" s="384" t="str">
        <f>IF(②選手情報入力!L37="","",②選手情報入力!L37)</f>
        <v/>
      </c>
      <c r="I35" s="378" t="str">
        <f>IF(②選手情報入力!M37="","",②選手情報入力!M37)</f>
        <v/>
      </c>
      <c r="J35" s="405" t="str">
        <f>IF(②選手情報入力!O37="","",②選手情報入力!O37)</f>
        <v/>
      </c>
      <c r="K35" s="406" t="str">
        <f>IF(②選手情報入力!P37="","",②選手情報入力!P37)</f>
        <v/>
      </c>
      <c r="L35" s="390" t="str">
        <f>IF(②選手情報入力!R37="","",②選手情報入力!R37)</f>
        <v/>
      </c>
      <c r="M35" s="359" t="str">
        <f>IF(②選手情報入力!S37="","",②選手情報入力!S37)</f>
        <v/>
      </c>
    </row>
    <row r="36" spans="1:13" s="124" customFormat="1" ht="18" customHeight="1">
      <c r="A36" s="358">
        <v>29</v>
      </c>
      <c r="B36" s="129" t="str">
        <f>IF(②選手情報入力!C38="","",②選手情報入力!B38&amp;②選手情報入力!C38)</f>
        <v/>
      </c>
      <c r="C36" s="145" t="str">
        <f>IF(②選手情報入力!D38="","",②選手情報入力!D38)</f>
        <v/>
      </c>
      <c r="D36" s="129" t="str">
        <f>IF(②選手情報入力!G38="","",②選手情報入力!G38)</f>
        <v/>
      </c>
      <c r="E36" s="372" t="str">
        <f>IF(②選手情報入力!H38="","",②選手情報入力!H38)</f>
        <v/>
      </c>
      <c r="F36" s="358" t="str">
        <f>IF(②選手情報入力!I38="","",②選手情報入力!I38)</f>
        <v/>
      </c>
      <c r="G36" s="396" t="str">
        <f>IF(②選手情報入力!J38="","",②選手情報入力!J38)</f>
        <v/>
      </c>
      <c r="H36" s="384" t="str">
        <f>IF(②選手情報入力!L38="","",②選手情報入力!L38)</f>
        <v/>
      </c>
      <c r="I36" s="378" t="str">
        <f>IF(②選手情報入力!M38="","",②選手情報入力!M38)</f>
        <v/>
      </c>
      <c r="J36" s="405" t="str">
        <f>IF(②選手情報入力!O38="","",②選手情報入力!O38)</f>
        <v/>
      </c>
      <c r="K36" s="406" t="str">
        <f>IF(②選手情報入力!P38="","",②選手情報入力!P38)</f>
        <v/>
      </c>
      <c r="L36" s="390" t="str">
        <f>IF(②選手情報入力!R38="","",②選手情報入力!R38)</f>
        <v/>
      </c>
      <c r="M36" s="359" t="str">
        <f>IF(②選手情報入力!S38="","",②選手情報入力!S38)</f>
        <v/>
      </c>
    </row>
    <row r="37" spans="1:13" s="124" customFormat="1" ht="18" customHeight="1">
      <c r="A37" s="362">
        <v>30</v>
      </c>
      <c r="B37" s="130" t="str">
        <f>IF(②選手情報入力!C39="","",②選手情報入力!B39&amp;②選手情報入力!C39)</f>
        <v/>
      </c>
      <c r="C37" s="147" t="str">
        <f>IF(②選手情報入力!D39="","",②選手情報入力!D39)</f>
        <v/>
      </c>
      <c r="D37" s="130" t="str">
        <f>IF(②選手情報入力!G39="","",②選手情報入力!G39)</f>
        <v/>
      </c>
      <c r="E37" s="374" t="str">
        <f>IF(②選手情報入力!H39="","",②選手情報入力!H39)</f>
        <v/>
      </c>
      <c r="F37" s="362" t="str">
        <f>IF(②選手情報入力!I39="","",②選手情報入力!I39)</f>
        <v/>
      </c>
      <c r="G37" s="398" t="str">
        <f>IF(②選手情報入力!J39="","",②選手情報入力!J39)</f>
        <v/>
      </c>
      <c r="H37" s="386" t="str">
        <f>IF(②選手情報入力!L39="","",②選手情報入力!L39)</f>
        <v/>
      </c>
      <c r="I37" s="380" t="str">
        <f>IF(②選手情報入力!M39="","",②選手情報入力!M39)</f>
        <v/>
      </c>
      <c r="J37" s="409" t="str">
        <f>IF(②選手情報入力!O39="","",②選手情報入力!O39)</f>
        <v/>
      </c>
      <c r="K37" s="410" t="str">
        <f>IF(②選手情報入力!P39="","",②選手情報入力!P39)</f>
        <v/>
      </c>
      <c r="L37" s="392" t="str">
        <f>IF(②選手情報入力!R39="","",②選手情報入力!R39)</f>
        <v/>
      </c>
      <c r="M37" s="363" t="str">
        <f>IF(②選手情報入力!S39="","",②選手情報入力!S39)</f>
        <v/>
      </c>
    </row>
    <row r="38" spans="1:13" s="124" customFormat="1" ht="18" customHeight="1">
      <c r="A38" s="364">
        <v>31</v>
      </c>
      <c r="B38" s="132" t="str">
        <f>IF(②選手情報入力!C40="","",②選手情報入力!B40&amp;②選手情報入力!C40)</f>
        <v/>
      </c>
      <c r="C38" s="148" t="str">
        <f>IF(②選手情報入力!D40="","",②選手情報入力!D40)</f>
        <v/>
      </c>
      <c r="D38" s="132" t="str">
        <f>IF(②選手情報入力!G40="","",②選手情報入力!G40)</f>
        <v/>
      </c>
      <c r="E38" s="375" t="str">
        <f>IF(②選手情報入力!H40="","",②選手情報入力!H40)</f>
        <v/>
      </c>
      <c r="F38" s="364" t="str">
        <f>IF(②選手情報入力!I40="","",②選手情報入力!I40)</f>
        <v/>
      </c>
      <c r="G38" s="399" t="str">
        <f>IF(②選手情報入力!J40="","",②選手情報入力!J40)</f>
        <v/>
      </c>
      <c r="H38" s="387" t="str">
        <f>IF(②選手情報入力!L40="","",②選手情報入力!L40)</f>
        <v/>
      </c>
      <c r="I38" s="381" t="str">
        <f>IF(②選手情報入力!M40="","",②選手情報入力!M40)</f>
        <v/>
      </c>
      <c r="J38" s="411" t="str">
        <f>IF(②選手情報入力!O40="","",②選手情報入力!O40)</f>
        <v/>
      </c>
      <c r="K38" s="412" t="str">
        <f>IF(②選手情報入力!P40="","",②選手情報入力!P40)</f>
        <v/>
      </c>
      <c r="L38" s="393" t="str">
        <f>IF(②選手情報入力!R40="","",②選手情報入力!R40)</f>
        <v/>
      </c>
      <c r="M38" s="365" t="str">
        <f>IF(②選手情報入力!S40="","",②選手情報入力!S40)</f>
        <v/>
      </c>
    </row>
    <row r="39" spans="1:13" s="124" customFormat="1" ht="18" customHeight="1">
      <c r="A39" s="358">
        <v>32</v>
      </c>
      <c r="B39" s="129" t="str">
        <f>IF(②選手情報入力!C41="","",②選手情報入力!B41&amp;②選手情報入力!C41)</f>
        <v/>
      </c>
      <c r="C39" s="145" t="str">
        <f>IF(②選手情報入力!D41="","",②選手情報入力!D41)</f>
        <v/>
      </c>
      <c r="D39" s="129" t="str">
        <f>IF(②選手情報入力!G41="","",②選手情報入力!G41)</f>
        <v/>
      </c>
      <c r="E39" s="372" t="str">
        <f>IF(②選手情報入力!H41="","",②選手情報入力!H41)</f>
        <v/>
      </c>
      <c r="F39" s="358" t="str">
        <f>IF(②選手情報入力!I41="","",②選手情報入力!I41)</f>
        <v/>
      </c>
      <c r="G39" s="396" t="str">
        <f>IF(②選手情報入力!J41="","",②選手情報入力!J41)</f>
        <v/>
      </c>
      <c r="H39" s="384" t="str">
        <f>IF(②選手情報入力!L41="","",②選手情報入力!L41)</f>
        <v/>
      </c>
      <c r="I39" s="378" t="str">
        <f>IF(②選手情報入力!M41="","",②選手情報入力!M41)</f>
        <v/>
      </c>
      <c r="J39" s="405" t="str">
        <f>IF(②選手情報入力!O41="","",②選手情報入力!O41)</f>
        <v/>
      </c>
      <c r="K39" s="406" t="str">
        <f>IF(②選手情報入力!P41="","",②選手情報入力!P41)</f>
        <v/>
      </c>
      <c r="L39" s="390" t="str">
        <f>IF(②選手情報入力!R41="","",②選手情報入力!R41)</f>
        <v/>
      </c>
      <c r="M39" s="359" t="str">
        <f>IF(②選手情報入力!S41="","",②選手情報入力!S41)</f>
        <v/>
      </c>
    </row>
    <row r="40" spans="1:13" s="124" customFormat="1" ht="18" customHeight="1">
      <c r="A40" s="358">
        <v>33</v>
      </c>
      <c r="B40" s="129" t="str">
        <f>IF(②選手情報入力!C42="","",②選手情報入力!B42&amp;②選手情報入力!C42)</f>
        <v/>
      </c>
      <c r="C40" s="145" t="str">
        <f>IF(②選手情報入力!D42="","",②選手情報入力!D42)</f>
        <v/>
      </c>
      <c r="D40" s="129" t="str">
        <f>IF(②選手情報入力!G42="","",②選手情報入力!G42)</f>
        <v/>
      </c>
      <c r="E40" s="372" t="str">
        <f>IF(②選手情報入力!H42="","",②選手情報入力!H42)</f>
        <v/>
      </c>
      <c r="F40" s="358" t="str">
        <f>IF(②選手情報入力!I42="","",②選手情報入力!I42)</f>
        <v/>
      </c>
      <c r="G40" s="396" t="str">
        <f>IF(②選手情報入力!J42="","",②選手情報入力!J42)</f>
        <v/>
      </c>
      <c r="H40" s="384" t="str">
        <f>IF(②選手情報入力!L42="","",②選手情報入力!L42)</f>
        <v/>
      </c>
      <c r="I40" s="378" t="str">
        <f>IF(②選手情報入力!M42="","",②選手情報入力!M42)</f>
        <v/>
      </c>
      <c r="J40" s="405" t="str">
        <f>IF(②選手情報入力!O42="","",②選手情報入力!O42)</f>
        <v/>
      </c>
      <c r="K40" s="406" t="str">
        <f>IF(②選手情報入力!P42="","",②選手情報入力!P42)</f>
        <v/>
      </c>
      <c r="L40" s="390" t="str">
        <f>IF(②選手情報入力!R42="","",②選手情報入力!R42)</f>
        <v/>
      </c>
      <c r="M40" s="359" t="str">
        <f>IF(②選手情報入力!S42="","",②選手情報入力!S42)</f>
        <v/>
      </c>
    </row>
    <row r="41" spans="1:13" s="124" customFormat="1" ht="18" customHeight="1">
      <c r="A41" s="358">
        <v>34</v>
      </c>
      <c r="B41" s="129" t="str">
        <f>IF(②選手情報入力!C43="","",②選手情報入力!B43&amp;②選手情報入力!C43)</f>
        <v/>
      </c>
      <c r="C41" s="145" t="str">
        <f>IF(②選手情報入力!D43="","",②選手情報入力!D43)</f>
        <v/>
      </c>
      <c r="D41" s="129" t="str">
        <f>IF(②選手情報入力!G43="","",②選手情報入力!G43)</f>
        <v/>
      </c>
      <c r="E41" s="372" t="str">
        <f>IF(②選手情報入力!H43="","",②選手情報入力!H43)</f>
        <v/>
      </c>
      <c r="F41" s="358" t="str">
        <f>IF(②選手情報入力!I43="","",②選手情報入力!I43)</f>
        <v/>
      </c>
      <c r="G41" s="396" t="str">
        <f>IF(②選手情報入力!J43="","",②選手情報入力!J43)</f>
        <v/>
      </c>
      <c r="H41" s="384" t="str">
        <f>IF(②選手情報入力!L43="","",②選手情報入力!L43)</f>
        <v/>
      </c>
      <c r="I41" s="378" t="str">
        <f>IF(②選手情報入力!M43="","",②選手情報入力!M43)</f>
        <v/>
      </c>
      <c r="J41" s="405" t="str">
        <f>IF(②選手情報入力!O43="","",②選手情報入力!O43)</f>
        <v/>
      </c>
      <c r="K41" s="406" t="str">
        <f>IF(②選手情報入力!P43="","",②選手情報入力!P43)</f>
        <v/>
      </c>
      <c r="L41" s="390" t="str">
        <f>IF(②選手情報入力!R43="","",②選手情報入力!R43)</f>
        <v/>
      </c>
      <c r="M41" s="359" t="str">
        <f>IF(②選手情報入力!S43="","",②選手情報入力!S43)</f>
        <v/>
      </c>
    </row>
    <row r="42" spans="1:13" s="124" customFormat="1" ht="18" customHeight="1">
      <c r="A42" s="360">
        <v>35</v>
      </c>
      <c r="B42" s="131" t="str">
        <f>IF(②選手情報入力!C44="","",②選手情報入力!B44&amp;②選手情報入力!C44)</f>
        <v/>
      </c>
      <c r="C42" s="146" t="str">
        <f>IF(②選手情報入力!D44="","",②選手情報入力!D44)</f>
        <v/>
      </c>
      <c r="D42" s="131" t="str">
        <f>IF(②選手情報入力!G44="","",②選手情報入力!G44)</f>
        <v/>
      </c>
      <c r="E42" s="373" t="str">
        <f>IF(②選手情報入力!H44="","",②選手情報入力!H44)</f>
        <v/>
      </c>
      <c r="F42" s="360" t="str">
        <f>IF(②選手情報入力!I44="","",②選手情報入力!I44)</f>
        <v/>
      </c>
      <c r="G42" s="397" t="str">
        <f>IF(②選手情報入力!J44="","",②選手情報入力!J44)</f>
        <v/>
      </c>
      <c r="H42" s="385" t="str">
        <f>IF(②選手情報入力!L44="","",②選手情報入力!L44)</f>
        <v/>
      </c>
      <c r="I42" s="379" t="str">
        <f>IF(②選手情報入力!M44="","",②選手情報入力!M44)</f>
        <v/>
      </c>
      <c r="J42" s="407" t="str">
        <f>IF(②選手情報入力!O44="","",②選手情報入力!O44)</f>
        <v/>
      </c>
      <c r="K42" s="408" t="str">
        <f>IF(②選手情報入力!P44="","",②選手情報入力!P44)</f>
        <v/>
      </c>
      <c r="L42" s="391" t="str">
        <f>IF(②選手情報入力!R44="","",②選手情報入力!R44)</f>
        <v/>
      </c>
      <c r="M42" s="361" t="str">
        <f>IF(②選手情報入力!S44="","",②選手情報入力!S44)</f>
        <v/>
      </c>
    </row>
    <row r="43" spans="1:13" s="124" customFormat="1" ht="18" customHeight="1">
      <c r="A43" s="356">
        <v>36</v>
      </c>
      <c r="B43" s="128" t="str">
        <f>IF(②選手情報入力!C45="","",②選手情報入力!B45&amp;②選手情報入力!C45)</f>
        <v/>
      </c>
      <c r="C43" s="144" t="str">
        <f>IF(②選手情報入力!D45="","",②選手情報入力!D45)</f>
        <v/>
      </c>
      <c r="D43" s="128" t="str">
        <f>IF(②選手情報入力!G45="","",②選手情報入力!G45)</f>
        <v/>
      </c>
      <c r="E43" s="371" t="str">
        <f>IF(②選手情報入力!H45="","",②選手情報入力!H45)</f>
        <v/>
      </c>
      <c r="F43" s="356" t="str">
        <f>IF(②選手情報入力!I45="","",②選手情報入力!I45)</f>
        <v/>
      </c>
      <c r="G43" s="395" t="str">
        <f>IF(②選手情報入力!J45="","",②選手情報入力!J45)</f>
        <v/>
      </c>
      <c r="H43" s="383" t="str">
        <f>IF(②選手情報入力!L45="","",②選手情報入力!L45)</f>
        <v/>
      </c>
      <c r="I43" s="377" t="str">
        <f>IF(②選手情報入力!M45="","",②選手情報入力!M45)</f>
        <v/>
      </c>
      <c r="J43" s="403" t="str">
        <f>IF(②選手情報入力!O45="","",②選手情報入力!O45)</f>
        <v/>
      </c>
      <c r="K43" s="404" t="str">
        <f>IF(②選手情報入力!P45="","",②選手情報入力!P45)</f>
        <v/>
      </c>
      <c r="L43" s="389" t="str">
        <f>IF(②選手情報入力!R45="","",②選手情報入力!R45)</f>
        <v/>
      </c>
      <c r="M43" s="357" t="str">
        <f>IF(②選手情報入力!S45="","",②選手情報入力!S45)</f>
        <v/>
      </c>
    </row>
    <row r="44" spans="1:13" s="124" customFormat="1" ht="18" customHeight="1">
      <c r="A44" s="358">
        <v>37</v>
      </c>
      <c r="B44" s="129" t="str">
        <f>IF(②選手情報入力!C46="","",②選手情報入力!B46&amp;②選手情報入力!C46)</f>
        <v/>
      </c>
      <c r="C44" s="145" t="str">
        <f>IF(②選手情報入力!D46="","",②選手情報入力!D46)</f>
        <v/>
      </c>
      <c r="D44" s="129" t="str">
        <f>IF(②選手情報入力!G46="","",②選手情報入力!G46)</f>
        <v/>
      </c>
      <c r="E44" s="372" t="str">
        <f>IF(②選手情報入力!H46="","",②選手情報入力!H46)</f>
        <v/>
      </c>
      <c r="F44" s="358" t="str">
        <f>IF(②選手情報入力!I46="","",②選手情報入力!I46)</f>
        <v/>
      </c>
      <c r="G44" s="396" t="str">
        <f>IF(②選手情報入力!J46="","",②選手情報入力!J46)</f>
        <v/>
      </c>
      <c r="H44" s="384" t="str">
        <f>IF(②選手情報入力!L46="","",②選手情報入力!L46)</f>
        <v/>
      </c>
      <c r="I44" s="378" t="str">
        <f>IF(②選手情報入力!M46="","",②選手情報入力!M46)</f>
        <v/>
      </c>
      <c r="J44" s="405" t="str">
        <f>IF(②選手情報入力!O46="","",②選手情報入力!O46)</f>
        <v/>
      </c>
      <c r="K44" s="406" t="str">
        <f>IF(②選手情報入力!P46="","",②選手情報入力!P46)</f>
        <v/>
      </c>
      <c r="L44" s="390" t="str">
        <f>IF(②選手情報入力!R46="","",②選手情報入力!R46)</f>
        <v/>
      </c>
      <c r="M44" s="359" t="str">
        <f>IF(②選手情報入力!S46="","",②選手情報入力!S46)</f>
        <v/>
      </c>
    </row>
    <row r="45" spans="1:13" s="124" customFormat="1" ht="18" customHeight="1">
      <c r="A45" s="358">
        <v>38</v>
      </c>
      <c r="B45" s="129" t="str">
        <f>IF(②選手情報入力!C47="","",②選手情報入力!B47&amp;②選手情報入力!C47)</f>
        <v/>
      </c>
      <c r="C45" s="145" t="str">
        <f>IF(②選手情報入力!D47="","",②選手情報入力!D47)</f>
        <v/>
      </c>
      <c r="D45" s="129" t="str">
        <f>IF(②選手情報入力!G47="","",②選手情報入力!G47)</f>
        <v/>
      </c>
      <c r="E45" s="372" t="str">
        <f>IF(②選手情報入力!H47="","",②選手情報入力!H47)</f>
        <v/>
      </c>
      <c r="F45" s="358" t="str">
        <f>IF(②選手情報入力!I47="","",②選手情報入力!I47)</f>
        <v/>
      </c>
      <c r="G45" s="396" t="str">
        <f>IF(②選手情報入力!J47="","",②選手情報入力!J47)</f>
        <v/>
      </c>
      <c r="H45" s="384" t="str">
        <f>IF(②選手情報入力!L47="","",②選手情報入力!L47)</f>
        <v/>
      </c>
      <c r="I45" s="378" t="str">
        <f>IF(②選手情報入力!M47="","",②選手情報入力!M47)</f>
        <v/>
      </c>
      <c r="J45" s="405" t="str">
        <f>IF(②選手情報入力!O47="","",②選手情報入力!O47)</f>
        <v/>
      </c>
      <c r="K45" s="406" t="str">
        <f>IF(②選手情報入力!P47="","",②選手情報入力!P47)</f>
        <v/>
      </c>
      <c r="L45" s="390" t="str">
        <f>IF(②選手情報入力!R47="","",②選手情報入力!R47)</f>
        <v/>
      </c>
      <c r="M45" s="359" t="str">
        <f>IF(②選手情報入力!S47="","",②選手情報入力!S47)</f>
        <v/>
      </c>
    </row>
    <row r="46" spans="1:13" s="124" customFormat="1" ht="18" customHeight="1">
      <c r="A46" s="358">
        <v>39</v>
      </c>
      <c r="B46" s="129" t="str">
        <f>IF(②選手情報入力!C48="","",②選手情報入力!B48&amp;②選手情報入力!C48)</f>
        <v/>
      </c>
      <c r="C46" s="145" t="str">
        <f>IF(②選手情報入力!D48="","",②選手情報入力!D48)</f>
        <v/>
      </c>
      <c r="D46" s="129" t="str">
        <f>IF(②選手情報入力!G48="","",②選手情報入力!G48)</f>
        <v/>
      </c>
      <c r="E46" s="372" t="str">
        <f>IF(②選手情報入力!H48="","",②選手情報入力!H48)</f>
        <v/>
      </c>
      <c r="F46" s="358" t="str">
        <f>IF(②選手情報入力!I48="","",②選手情報入力!I48)</f>
        <v/>
      </c>
      <c r="G46" s="396" t="str">
        <f>IF(②選手情報入力!J48="","",②選手情報入力!J48)</f>
        <v/>
      </c>
      <c r="H46" s="384" t="str">
        <f>IF(②選手情報入力!L48="","",②選手情報入力!L48)</f>
        <v/>
      </c>
      <c r="I46" s="378" t="str">
        <f>IF(②選手情報入力!M48="","",②選手情報入力!M48)</f>
        <v/>
      </c>
      <c r="J46" s="405" t="str">
        <f>IF(②選手情報入力!O48="","",②選手情報入力!O48)</f>
        <v/>
      </c>
      <c r="K46" s="406" t="str">
        <f>IF(②選手情報入力!P48="","",②選手情報入力!P48)</f>
        <v/>
      </c>
      <c r="L46" s="390" t="str">
        <f>IF(②選手情報入力!R48="","",②選手情報入力!R48)</f>
        <v/>
      </c>
      <c r="M46" s="359" t="str">
        <f>IF(②選手情報入力!S48="","",②選手情報入力!S48)</f>
        <v/>
      </c>
    </row>
    <row r="47" spans="1:13" s="124" customFormat="1" ht="18" customHeight="1">
      <c r="A47" s="362">
        <v>40</v>
      </c>
      <c r="B47" s="130" t="str">
        <f>IF(②選手情報入力!C49="","",②選手情報入力!B49&amp;②選手情報入力!C49)</f>
        <v/>
      </c>
      <c r="C47" s="147" t="str">
        <f>IF(②選手情報入力!D49="","",②選手情報入力!D49)</f>
        <v/>
      </c>
      <c r="D47" s="130" t="str">
        <f>IF(②選手情報入力!G49="","",②選手情報入力!G49)</f>
        <v/>
      </c>
      <c r="E47" s="374" t="str">
        <f>IF(②選手情報入力!H49="","",②選手情報入力!H49)</f>
        <v/>
      </c>
      <c r="F47" s="362" t="str">
        <f>IF(②選手情報入力!I49="","",②選手情報入力!I49)</f>
        <v/>
      </c>
      <c r="G47" s="398" t="str">
        <f>IF(②選手情報入力!J49="","",②選手情報入力!J49)</f>
        <v/>
      </c>
      <c r="H47" s="386" t="str">
        <f>IF(②選手情報入力!L49="","",②選手情報入力!L49)</f>
        <v/>
      </c>
      <c r="I47" s="380" t="str">
        <f>IF(②選手情報入力!M49="","",②選手情報入力!M49)</f>
        <v/>
      </c>
      <c r="J47" s="409" t="str">
        <f>IF(②選手情報入力!O49="","",②選手情報入力!O49)</f>
        <v/>
      </c>
      <c r="K47" s="410" t="str">
        <f>IF(②選手情報入力!P49="","",②選手情報入力!P49)</f>
        <v/>
      </c>
      <c r="L47" s="392" t="str">
        <f>IF(②選手情報入力!R49="","",②選手情報入力!R49)</f>
        <v/>
      </c>
      <c r="M47" s="363" t="str">
        <f>IF(②選手情報入力!S49="","",②選手情報入力!S49)</f>
        <v/>
      </c>
    </row>
    <row r="48" spans="1:13" s="124" customFormat="1" ht="18" customHeight="1">
      <c r="A48" s="356">
        <v>41</v>
      </c>
      <c r="B48" s="128" t="str">
        <f>IF(②選手情報入力!C50="","",②選手情報入力!B50&amp;②選手情報入力!C50)</f>
        <v/>
      </c>
      <c r="C48" s="144" t="str">
        <f>IF(②選手情報入力!D50="","",②選手情報入力!D50)</f>
        <v/>
      </c>
      <c r="D48" s="128" t="str">
        <f>IF(②選手情報入力!G50="","",②選手情報入力!G50)</f>
        <v/>
      </c>
      <c r="E48" s="371" t="str">
        <f>IF(②選手情報入力!H50="","",②選手情報入力!H50)</f>
        <v/>
      </c>
      <c r="F48" s="356" t="str">
        <f>IF(②選手情報入力!I50="","",②選手情報入力!I50)</f>
        <v/>
      </c>
      <c r="G48" s="395" t="str">
        <f>IF(②選手情報入力!J50="","",②選手情報入力!J50)</f>
        <v/>
      </c>
      <c r="H48" s="383" t="str">
        <f>IF(②選手情報入力!L50="","",②選手情報入力!L50)</f>
        <v/>
      </c>
      <c r="I48" s="377" t="str">
        <f>IF(②選手情報入力!M50="","",②選手情報入力!M50)</f>
        <v/>
      </c>
      <c r="J48" s="403" t="str">
        <f>IF(②選手情報入力!O50="","",②選手情報入力!O50)</f>
        <v/>
      </c>
      <c r="K48" s="404" t="str">
        <f>IF(②選手情報入力!P50="","",②選手情報入力!P50)</f>
        <v/>
      </c>
      <c r="L48" s="389" t="str">
        <f>IF(②選手情報入力!R50="","",②選手情報入力!R50)</f>
        <v/>
      </c>
      <c r="M48" s="357" t="str">
        <f>IF(②選手情報入力!S50="","",②選手情報入力!S50)</f>
        <v/>
      </c>
    </row>
    <row r="49" spans="1:13" s="124" customFormat="1" ht="18" customHeight="1">
      <c r="A49" s="358">
        <v>42</v>
      </c>
      <c r="B49" s="129" t="str">
        <f>IF(②選手情報入力!C51="","",②選手情報入力!B51&amp;②選手情報入力!C51)</f>
        <v/>
      </c>
      <c r="C49" s="145" t="str">
        <f>IF(②選手情報入力!D51="","",②選手情報入力!D51)</f>
        <v/>
      </c>
      <c r="D49" s="129" t="str">
        <f>IF(②選手情報入力!G51="","",②選手情報入力!G51)</f>
        <v/>
      </c>
      <c r="E49" s="372" t="str">
        <f>IF(②選手情報入力!H51="","",②選手情報入力!H51)</f>
        <v/>
      </c>
      <c r="F49" s="358" t="str">
        <f>IF(②選手情報入力!I51="","",②選手情報入力!I51)</f>
        <v/>
      </c>
      <c r="G49" s="396" t="str">
        <f>IF(②選手情報入力!J51="","",②選手情報入力!J51)</f>
        <v/>
      </c>
      <c r="H49" s="384" t="str">
        <f>IF(②選手情報入力!L51="","",②選手情報入力!L51)</f>
        <v/>
      </c>
      <c r="I49" s="378" t="str">
        <f>IF(②選手情報入力!M51="","",②選手情報入力!M51)</f>
        <v/>
      </c>
      <c r="J49" s="405" t="str">
        <f>IF(②選手情報入力!O51="","",②選手情報入力!O51)</f>
        <v/>
      </c>
      <c r="K49" s="406" t="str">
        <f>IF(②選手情報入力!P51="","",②選手情報入力!P51)</f>
        <v/>
      </c>
      <c r="L49" s="390" t="str">
        <f>IF(②選手情報入力!R51="","",②選手情報入力!R51)</f>
        <v/>
      </c>
      <c r="M49" s="359" t="str">
        <f>IF(②選手情報入力!S51="","",②選手情報入力!S51)</f>
        <v/>
      </c>
    </row>
    <row r="50" spans="1:13" s="124" customFormat="1" ht="18" customHeight="1">
      <c r="A50" s="358">
        <v>43</v>
      </c>
      <c r="B50" s="129" t="str">
        <f>IF(②選手情報入力!C52="","",②選手情報入力!B52&amp;②選手情報入力!C52)</f>
        <v/>
      </c>
      <c r="C50" s="145" t="str">
        <f>IF(②選手情報入力!D52="","",②選手情報入力!D52)</f>
        <v/>
      </c>
      <c r="D50" s="129" t="str">
        <f>IF(②選手情報入力!G52="","",②選手情報入力!G52)</f>
        <v/>
      </c>
      <c r="E50" s="372" t="str">
        <f>IF(②選手情報入力!H52="","",②選手情報入力!H52)</f>
        <v/>
      </c>
      <c r="F50" s="358" t="str">
        <f>IF(②選手情報入力!I52="","",②選手情報入力!I52)</f>
        <v/>
      </c>
      <c r="G50" s="396" t="str">
        <f>IF(②選手情報入力!J52="","",②選手情報入力!J52)</f>
        <v/>
      </c>
      <c r="H50" s="384" t="str">
        <f>IF(②選手情報入力!L52="","",②選手情報入力!L52)</f>
        <v/>
      </c>
      <c r="I50" s="378" t="str">
        <f>IF(②選手情報入力!M52="","",②選手情報入力!M52)</f>
        <v/>
      </c>
      <c r="J50" s="405" t="str">
        <f>IF(②選手情報入力!O52="","",②選手情報入力!O52)</f>
        <v/>
      </c>
      <c r="K50" s="406" t="str">
        <f>IF(②選手情報入力!P52="","",②選手情報入力!P52)</f>
        <v/>
      </c>
      <c r="L50" s="390" t="str">
        <f>IF(②選手情報入力!R52="","",②選手情報入力!R52)</f>
        <v/>
      </c>
      <c r="M50" s="359" t="str">
        <f>IF(②選手情報入力!S52="","",②選手情報入力!S52)</f>
        <v/>
      </c>
    </row>
    <row r="51" spans="1:13" s="124" customFormat="1" ht="18" customHeight="1">
      <c r="A51" s="358">
        <v>44</v>
      </c>
      <c r="B51" s="129" t="str">
        <f>IF(②選手情報入力!C53="","",②選手情報入力!B53&amp;②選手情報入力!C53)</f>
        <v/>
      </c>
      <c r="C51" s="145" t="str">
        <f>IF(②選手情報入力!D53="","",②選手情報入力!D53)</f>
        <v/>
      </c>
      <c r="D51" s="129" t="str">
        <f>IF(②選手情報入力!G53="","",②選手情報入力!G53)</f>
        <v/>
      </c>
      <c r="E51" s="372" t="str">
        <f>IF(②選手情報入力!H53="","",②選手情報入力!H53)</f>
        <v/>
      </c>
      <c r="F51" s="358" t="str">
        <f>IF(②選手情報入力!I53="","",②選手情報入力!I53)</f>
        <v/>
      </c>
      <c r="G51" s="396" t="str">
        <f>IF(②選手情報入力!J53="","",②選手情報入力!J53)</f>
        <v/>
      </c>
      <c r="H51" s="384" t="str">
        <f>IF(②選手情報入力!L53="","",②選手情報入力!L53)</f>
        <v/>
      </c>
      <c r="I51" s="378" t="str">
        <f>IF(②選手情報入力!M53="","",②選手情報入力!M53)</f>
        <v/>
      </c>
      <c r="J51" s="405" t="str">
        <f>IF(②選手情報入力!O53="","",②選手情報入力!O53)</f>
        <v/>
      </c>
      <c r="K51" s="406" t="str">
        <f>IF(②選手情報入力!P53="","",②選手情報入力!P53)</f>
        <v/>
      </c>
      <c r="L51" s="390" t="str">
        <f>IF(②選手情報入力!R53="","",②選手情報入力!R53)</f>
        <v/>
      </c>
      <c r="M51" s="359" t="str">
        <f>IF(②選手情報入力!S53="","",②選手情報入力!S53)</f>
        <v/>
      </c>
    </row>
    <row r="52" spans="1:13" s="124" customFormat="1" ht="18" customHeight="1">
      <c r="A52" s="362">
        <v>45</v>
      </c>
      <c r="B52" s="130" t="str">
        <f>IF(②選手情報入力!C54="","",②選手情報入力!B54&amp;②選手情報入力!C54)</f>
        <v/>
      </c>
      <c r="C52" s="147" t="str">
        <f>IF(②選手情報入力!D54="","",②選手情報入力!D54)</f>
        <v/>
      </c>
      <c r="D52" s="130" t="str">
        <f>IF(②選手情報入力!G54="","",②選手情報入力!G54)</f>
        <v/>
      </c>
      <c r="E52" s="374" t="str">
        <f>IF(②選手情報入力!H54="","",②選手情報入力!H54)</f>
        <v/>
      </c>
      <c r="F52" s="362" t="str">
        <f>IF(②選手情報入力!I54="","",②選手情報入力!I54)</f>
        <v/>
      </c>
      <c r="G52" s="398" t="str">
        <f>IF(②選手情報入力!J54="","",②選手情報入力!J54)</f>
        <v/>
      </c>
      <c r="H52" s="386" t="str">
        <f>IF(②選手情報入力!L54="","",②選手情報入力!L54)</f>
        <v/>
      </c>
      <c r="I52" s="380" t="str">
        <f>IF(②選手情報入力!M54="","",②選手情報入力!M54)</f>
        <v/>
      </c>
      <c r="J52" s="409" t="str">
        <f>IF(②選手情報入力!O54="","",②選手情報入力!O54)</f>
        <v/>
      </c>
      <c r="K52" s="410" t="str">
        <f>IF(②選手情報入力!P54="","",②選手情報入力!P54)</f>
        <v/>
      </c>
      <c r="L52" s="392" t="str">
        <f>IF(②選手情報入力!R54="","",②選手情報入力!R54)</f>
        <v/>
      </c>
      <c r="M52" s="363" t="str">
        <f>IF(②選手情報入力!S54="","",②選手情報入力!S54)</f>
        <v/>
      </c>
    </row>
    <row r="53" spans="1:13" s="124" customFormat="1" ht="18" customHeight="1">
      <c r="A53" s="356">
        <v>46</v>
      </c>
      <c r="B53" s="128" t="str">
        <f>IF(②選手情報入力!C55="","",②選手情報入力!B55&amp;②選手情報入力!C55)</f>
        <v/>
      </c>
      <c r="C53" s="144" t="str">
        <f>IF(②選手情報入力!D55="","",②選手情報入力!D55)</f>
        <v/>
      </c>
      <c r="D53" s="128" t="str">
        <f>IF(②選手情報入力!G55="","",②選手情報入力!G55)</f>
        <v/>
      </c>
      <c r="E53" s="371" t="str">
        <f>IF(②選手情報入力!H55="","",②選手情報入力!H55)</f>
        <v/>
      </c>
      <c r="F53" s="356" t="str">
        <f>IF(②選手情報入力!I55="","",②選手情報入力!I55)</f>
        <v/>
      </c>
      <c r="G53" s="395" t="str">
        <f>IF(②選手情報入力!J55="","",②選手情報入力!J55)</f>
        <v/>
      </c>
      <c r="H53" s="383" t="str">
        <f>IF(②選手情報入力!L55="","",②選手情報入力!L55)</f>
        <v/>
      </c>
      <c r="I53" s="377" t="str">
        <f>IF(②選手情報入力!M55="","",②選手情報入力!M55)</f>
        <v/>
      </c>
      <c r="J53" s="403" t="str">
        <f>IF(②選手情報入力!O55="","",②選手情報入力!O55)</f>
        <v/>
      </c>
      <c r="K53" s="404" t="str">
        <f>IF(②選手情報入力!P55="","",②選手情報入力!P55)</f>
        <v/>
      </c>
      <c r="L53" s="389" t="str">
        <f>IF(②選手情報入力!R55="","",②選手情報入力!R55)</f>
        <v/>
      </c>
      <c r="M53" s="357" t="str">
        <f>IF(②選手情報入力!S55="","",②選手情報入力!S55)</f>
        <v/>
      </c>
    </row>
    <row r="54" spans="1:13" s="124" customFormat="1" ht="18" customHeight="1">
      <c r="A54" s="358">
        <v>47</v>
      </c>
      <c r="B54" s="129" t="str">
        <f>IF(②選手情報入力!C56="","",②選手情報入力!B56&amp;②選手情報入力!C56)</f>
        <v/>
      </c>
      <c r="C54" s="145" t="str">
        <f>IF(②選手情報入力!D56="","",②選手情報入力!D56)</f>
        <v/>
      </c>
      <c r="D54" s="129" t="str">
        <f>IF(②選手情報入力!G56="","",②選手情報入力!G56)</f>
        <v/>
      </c>
      <c r="E54" s="372" t="str">
        <f>IF(②選手情報入力!H56="","",②選手情報入力!H56)</f>
        <v/>
      </c>
      <c r="F54" s="358" t="str">
        <f>IF(②選手情報入力!I56="","",②選手情報入力!I56)</f>
        <v/>
      </c>
      <c r="G54" s="396" t="str">
        <f>IF(②選手情報入力!J56="","",②選手情報入力!J56)</f>
        <v/>
      </c>
      <c r="H54" s="384" t="str">
        <f>IF(②選手情報入力!L56="","",②選手情報入力!L56)</f>
        <v/>
      </c>
      <c r="I54" s="378" t="str">
        <f>IF(②選手情報入力!M56="","",②選手情報入力!M56)</f>
        <v/>
      </c>
      <c r="J54" s="405" t="str">
        <f>IF(②選手情報入力!O56="","",②選手情報入力!O56)</f>
        <v/>
      </c>
      <c r="K54" s="406" t="str">
        <f>IF(②選手情報入力!P56="","",②選手情報入力!P56)</f>
        <v/>
      </c>
      <c r="L54" s="390" t="str">
        <f>IF(②選手情報入力!R56="","",②選手情報入力!R56)</f>
        <v/>
      </c>
      <c r="M54" s="359" t="str">
        <f>IF(②選手情報入力!S56="","",②選手情報入力!S56)</f>
        <v/>
      </c>
    </row>
    <row r="55" spans="1:13" s="124" customFormat="1" ht="18" customHeight="1">
      <c r="A55" s="358">
        <v>48</v>
      </c>
      <c r="B55" s="129" t="str">
        <f>IF(②選手情報入力!C57="","",②選手情報入力!B57&amp;②選手情報入力!C57)</f>
        <v/>
      </c>
      <c r="C55" s="145" t="str">
        <f>IF(②選手情報入力!D57="","",②選手情報入力!D57)</f>
        <v/>
      </c>
      <c r="D55" s="129" t="str">
        <f>IF(②選手情報入力!G57="","",②選手情報入力!G57)</f>
        <v/>
      </c>
      <c r="E55" s="372" t="str">
        <f>IF(②選手情報入力!H57="","",②選手情報入力!H57)</f>
        <v/>
      </c>
      <c r="F55" s="358" t="str">
        <f>IF(②選手情報入力!I57="","",②選手情報入力!I57)</f>
        <v/>
      </c>
      <c r="G55" s="396" t="str">
        <f>IF(②選手情報入力!J57="","",②選手情報入力!J57)</f>
        <v/>
      </c>
      <c r="H55" s="384" t="str">
        <f>IF(②選手情報入力!L57="","",②選手情報入力!L57)</f>
        <v/>
      </c>
      <c r="I55" s="378" t="str">
        <f>IF(②選手情報入力!M57="","",②選手情報入力!M57)</f>
        <v/>
      </c>
      <c r="J55" s="405" t="str">
        <f>IF(②選手情報入力!O57="","",②選手情報入力!O57)</f>
        <v/>
      </c>
      <c r="K55" s="406" t="str">
        <f>IF(②選手情報入力!P57="","",②選手情報入力!P57)</f>
        <v/>
      </c>
      <c r="L55" s="390" t="str">
        <f>IF(②選手情報入力!R57="","",②選手情報入力!R57)</f>
        <v/>
      </c>
      <c r="M55" s="359" t="str">
        <f>IF(②選手情報入力!S57="","",②選手情報入力!S57)</f>
        <v/>
      </c>
    </row>
    <row r="56" spans="1:13" s="124" customFormat="1" ht="18" customHeight="1">
      <c r="A56" s="358">
        <v>49</v>
      </c>
      <c r="B56" s="129" t="str">
        <f>IF(②選手情報入力!C58="","",②選手情報入力!B58&amp;②選手情報入力!C58)</f>
        <v/>
      </c>
      <c r="C56" s="145" t="str">
        <f>IF(②選手情報入力!D58="","",②選手情報入力!D58)</f>
        <v/>
      </c>
      <c r="D56" s="129" t="str">
        <f>IF(②選手情報入力!G58="","",②選手情報入力!G58)</f>
        <v/>
      </c>
      <c r="E56" s="372" t="str">
        <f>IF(②選手情報入力!H58="","",②選手情報入力!H58)</f>
        <v/>
      </c>
      <c r="F56" s="358" t="str">
        <f>IF(②選手情報入力!I58="","",②選手情報入力!I58)</f>
        <v/>
      </c>
      <c r="G56" s="396" t="str">
        <f>IF(②選手情報入力!J58="","",②選手情報入力!J58)</f>
        <v/>
      </c>
      <c r="H56" s="384" t="str">
        <f>IF(②選手情報入力!L58="","",②選手情報入力!L58)</f>
        <v/>
      </c>
      <c r="I56" s="378" t="str">
        <f>IF(②選手情報入力!M58="","",②選手情報入力!M58)</f>
        <v/>
      </c>
      <c r="J56" s="405" t="str">
        <f>IF(②選手情報入力!O58="","",②選手情報入力!O58)</f>
        <v/>
      </c>
      <c r="K56" s="406" t="str">
        <f>IF(②選手情報入力!P58="","",②選手情報入力!P58)</f>
        <v/>
      </c>
      <c r="L56" s="390" t="str">
        <f>IF(②選手情報入力!R58="","",②選手情報入力!R58)</f>
        <v/>
      </c>
      <c r="M56" s="359" t="str">
        <f>IF(②選手情報入力!S58="","",②選手情報入力!S58)</f>
        <v/>
      </c>
    </row>
    <row r="57" spans="1:13" s="124" customFormat="1" ht="18" customHeight="1">
      <c r="A57" s="362">
        <v>50</v>
      </c>
      <c r="B57" s="130" t="str">
        <f>IF(②選手情報入力!C59="","",②選手情報入力!B59&amp;②選手情報入力!C59)</f>
        <v/>
      </c>
      <c r="C57" s="147" t="str">
        <f>IF(②選手情報入力!D59="","",②選手情報入力!D59)</f>
        <v/>
      </c>
      <c r="D57" s="130" t="str">
        <f>IF(②選手情報入力!G59="","",②選手情報入力!G59)</f>
        <v/>
      </c>
      <c r="E57" s="374" t="str">
        <f>IF(②選手情報入力!H59="","",②選手情報入力!H59)</f>
        <v/>
      </c>
      <c r="F57" s="362" t="str">
        <f>IF(②選手情報入力!I59="","",②選手情報入力!I59)</f>
        <v/>
      </c>
      <c r="G57" s="398" t="str">
        <f>IF(②選手情報入力!J59="","",②選手情報入力!J59)</f>
        <v/>
      </c>
      <c r="H57" s="386" t="str">
        <f>IF(②選手情報入力!L59="","",②選手情報入力!L59)</f>
        <v/>
      </c>
      <c r="I57" s="380" t="str">
        <f>IF(②選手情報入力!M59="","",②選手情報入力!M59)</f>
        <v/>
      </c>
      <c r="J57" s="409" t="str">
        <f>IF(②選手情報入力!O59="","",②選手情報入力!O59)</f>
        <v/>
      </c>
      <c r="K57" s="410" t="str">
        <f>IF(②選手情報入力!P59="","",②選手情報入力!P59)</f>
        <v/>
      </c>
      <c r="L57" s="392" t="str">
        <f>IF(②選手情報入力!R59="","",②選手情報入力!R59)</f>
        <v/>
      </c>
      <c r="M57" s="363" t="str">
        <f>IF(②選手情報入力!S59="","",②選手情報入力!S59)</f>
        <v/>
      </c>
    </row>
    <row r="58" spans="1:13" s="124" customFormat="1" ht="18" customHeight="1">
      <c r="A58" s="364">
        <v>51</v>
      </c>
      <c r="B58" s="132" t="str">
        <f>IF(②選手情報入力!C60="","",②選手情報入力!B60&amp;②選手情報入力!C60)</f>
        <v/>
      </c>
      <c r="C58" s="148" t="str">
        <f>IF(②選手情報入力!D60="","",②選手情報入力!D60)</f>
        <v/>
      </c>
      <c r="D58" s="132" t="str">
        <f>IF(②選手情報入力!G60="","",②選手情報入力!G60)</f>
        <v/>
      </c>
      <c r="E58" s="375" t="str">
        <f>IF(②選手情報入力!H60="","",②選手情報入力!H60)</f>
        <v/>
      </c>
      <c r="F58" s="364" t="str">
        <f>IF(②選手情報入力!I60="","",②選手情報入力!I60)</f>
        <v/>
      </c>
      <c r="G58" s="399" t="str">
        <f>IF(②選手情報入力!J60="","",②選手情報入力!J60)</f>
        <v/>
      </c>
      <c r="H58" s="387" t="str">
        <f>IF(②選手情報入力!L60="","",②選手情報入力!L60)</f>
        <v/>
      </c>
      <c r="I58" s="381" t="str">
        <f>IF(②選手情報入力!M60="","",②選手情報入力!M60)</f>
        <v/>
      </c>
      <c r="J58" s="411" t="str">
        <f>IF(②選手情報入力!O60="","",②選手情報入力!O60)</f>
        <v/>
      </c>
      <c r="K58" s="412" t="str">
        <f>IF(②選手情報入力!P60="","",②選手情報入力!P60)</f>
        <v/>
      </c>
      <c r="L58" s="393" t="str">
        <f>IF(②選手情報入力!R60="","",②選手情報入力!R60)</f>
        <v/>
      </c>
      <c r="M58" s="365" t="str">
        <f>IF(②選手情報入力!S60="","",②選手情報入力!S60)</f>
        <v/>
      </c>
    </row>
    <row r="59" spans="1:13" s="124" customFormat="1" ht="18" customHeight="1">
      <c r="A59" s="358">
        <v>52</v>
      </c>
      <c r="B59" s="129" t="str">
        <f>IF(②選手情報入力!C61="","",②選手情報入力!B61&amp;②選手情報入力!C61)</f>
        <v/>
      </c>
      <c r="C59" s="145" t="str">
        <f>IF(②選手情報入力!D61="","",②選手情報入力!D61)</f>
        <v/>
      </c>
      <c r="D59" s="129" t="str">
        <f>IF(②選手情報入力!G61="","",②選手情報入力!G61)</f>
        <v/>
      </c>
      <c r="E59" s="372" t="str">
        <f>IF(②選手情報入力!H61="","",②選手情報入力!H61)</f>
        <v/>
      </c>
      <c r="F59" s="358" t="str">
        <f>IF(②選手情報入力!I61="","",②選手情報入力!I61)</f>
        <v/>
      </c>
      <c r="G59" s="396" t="str">
        <f>IF(②選手情報入力!J61="","",②選手情報入力!J61)</f>
        <v/>
      </c>
      <c r="H59" s="384" t="str">
        <f>IF(②選手情報入力!L61="","",②選手情報入力!L61)</f>
        <v/>
      </c>
      <c r="I59" s="378" t="str">
        <f>IF(②選手情報入力!M61="","",②選手情報入力!M61)</f>
        <v/>
      </c>
      <c r="J59" s="405" t="str">
        <f>IF(②選手情報入力!O61="","",②選手情報入力!O61)</f>
        <v/>
      </c>
      <c r="K59" s="406" t="str">
        <f>IF(②選手情報入力!P61="","",②選手情報入力!P61)</f>
        <v/>
      </c>
      <c r="L59" s="390" t="str">
        <f>IF(②選手情報入力!R61="","",②選手情報入力!R61)</f>
        <v/>
      </c>
      <c r="M59" s="359" t="str">
        <f>IF(②選手情報入力!S61="","",②選手情報入力!S61)</f>
        <v/>
      </c>
    </row>
    <row r="60" spans="1:13" s="124" customFormat="1" ht="18" customHeight="1">
      <c r="A60" s="358">
        <v>53</v>
      </c>
      <c r="B60" s="129" t="str">
        <f>IF(②選手情報入力!C62="","",②選手情報入力!B62&amp;②選手情報入力!C62)</f>
        <v/>
      </c>
      <c r="C60" s="145" t="str">
        <f>IF(②選手情報入力!D62="","",②選手情報入力!D62)</f>
        <v/>
      </c>
      <c r="D60" s="129" t="str">
        <f>IF(②選手情報入力!G62="","",②選手情報入力!G62)</f>
        <v/>
      </c>
      <c r="E60" s="372" t="str">
        <f>IF(②選手情報入力!H62="","",②選手情報入力!H62)</f>
        <v/>
      </c>
      <c r="F60" s="358" t="str">
        <f>IF(②選手情報入力!I62="","",②選手情報入力!I62)</f>
        <v/>
      </c>
      <c r="G60" s="396" t="str">
        <f>IF(②選手情報入力!J62="","",②選手情報入力!J62)</f>
        <v/>
      </c>
      <c r="H60" s="384" t="str">
        <f>IF(②選手情報入力!L62="","",②選手情報入力!L62)</f>
        <v/>
      </c>
      <c r="I60" s="378" t="str">
        <f>IF(②選手情報入力!M62="","",②選手情報入力!M62)</f>
        <v/>
      </c>
      <c r="J60" s="405" t="str">
        <f>IF(②選手情報入力!O62="","",②選手情報入力!O62)</f>
        <v/>
      </c>
      <c r="K60" s="406" t="str">
        <f>IF(②選手情報入力!P62="","",②選手情報入力!P62)</f>
        <v/>
      </c>
      <c r="L60" s="390" t="str">
        <f>IF(②選手情報入力!R62="","",②選手情報入力!R62)</f>
        <v/>
      </c>
      <c r="M60" s="359" t="str">
        <f>IF(②選手情報入力!S62="","",②選手情報入力!S62)</f>
        <v/>
      </c>
    </row>
    <row r="61" spans="1:13" s="124" customFormat="1" ht="18" customHeight="1">
      <c r="A61" s="358">
        <v>54</v>
      </c>
      <c r="B61" s="129" t="str">
        <f>IF(②選手情報入力!C63="","",②選手情報入力!B63&amp;②選手情報入力!C63)</f>
        <v/>
      </c>
      <c r="C61" s="145" t="str">
        <f>IF(②選手情報入力!D63="","",②選手情報入力!D63)</f>
        <v/>
      </c>
      <c r="D61" s="129" t="str">
        <f>IF(②選手情報入力!G63="","",②選手情報入力!G63)</f>
        <v/>
      </c>
      <c r="E61" s="372" t="str">
        <f>IF(②選手情報入力!H63="","",②選手情報入力!H63)</f>
        <v/>
      </c>
      <c r="F61" s="358" t="str">
        <f>IF(②選手情報入力!I63="","",②選手情報入力!I63)</f>
        <v/>
      </c>
      <c r="G61" s="396" t="str">
        <f>IF(②選手情報入力!J63="","",②選手情報入力!J63)</f>
        <v/>
      </c>
      <c r="H61" s="384" t="str">
        <f>IF(②選手情報入力!L63="","",②選手情報入力!L63)</f>
        <v/>
      </c>
      <c r="I61" s="378" t="str">
        <f>IF(②選手情報入力!M63="","",②選手情報入力!M63)</f>
        <v/>
      </c>
      <c r="J61" s="405" t="str">
        <f>IF(②選手情報入力!O63="","",②選手情報入力!O63)</f>
        <v/>
      </c>
      <c r="K61" s="406" t="str">
        <f>IF(②選手情報入力!P63="","",②選手情報入力!P63)</f>
        <v/>
      </c>
      <c r="L61" s="390" t="str">
        <f>IF(②選手情報入力!R63="","",②選手情報入力!R63)</f>
        <v/>
      </c>
      <c r="M61" s="359" t="str">
        <f>IF(②選手情報入力!S63="","",②選手情報入力!S63)</f>
        <v/>
      </c>
    </row>
    <row r="62" spans="1:13" s="124" customFormat="1" ht="18" customHeight="1">
      <c r="A62" s="360">
        <v>55</v>
      </c>
      <c r="B62" s="131" t="str">
        <f>IF(②選手情報入力!C64="","",②選手情報入力!B64&amp;②選手情報入力!C64)</f>
        <v/>
      </c>
      <c r="C62" s="146" t="str">
        <f>IF(②選手情報入力!D64="","",②選手情報入力!D64)</f>
        <v/>
      </c>
      <c r="D62" s="131" t="str">
        <f>IF(②選手情報入力!G64="","",②選手情報入力!G64)</f>
        <v/>
      </c>
      <c r="E62" s="373" t="str">
        <f>IF(②選手情報入力!H64="","",②選手情報入力!H64)</f>
        <v/>
      </c>
      <c r="F62" s="360" t="str">
        <f>IF(②選手情報入力!I64="","",②選手情報入力!I64)</f>
        <v/>
      </c>
      <c r="G62" s="397" t="str">
        <f>IF(②選手情報入力!J64="","",②選手情報入力!J64)</f>
        <v/>
      </c>
      <c r="H62" s="385" t="str">
        <f>IF(②選手情報入力!L64="","",②選手情報入力!L64)</f>
        <v/>
      </c>
      <c r="I62" s="379" t="str">
        <f>IF(②選手情報入力!M64="","",②選手情報入力!M64)</f>
        <v/>
      </c>
      <c r="J62" s="407" t="str">
        <f>IF(②選手情報入力!O64="","",②選手情報入力!O64)</f>
        <v/>
      </c>
      <c r="K62" s="408" t="str">
        <f>IF(②選手情報入力!P64="","",②選手情報入力!P64)</f>
        <v/>
      </c>
      <c r="L62" s="391" t="str">
        <f>IF(②選手情報入力!R64="","",②選手情報入力!R64)</f>
        <v/>
      </c>
      <c r="M62" s="361" t="str">
        <f>IF(②選手情報入力!S64="","",②選手情報入力!S64)</f>
        <v/>
      </c>
    </row>
    <row r="63" spans="1:13" s="124" customFormat="1" ht="18" customHeight="1">
      <c r="A63" s="356">
        <v>56</v>
      </c>
      <c r="B63" s="128" t="str">
        <f>IF(②選手情報入力!C65="","",②選手情報入力!B65&amp;②選手情報入力!C65)</f>
        <v/>
      </c>
      <c r="C63" s="144" t="str">
        <f>IF(②選手情報入力!D65="","",②選手情報入力!D65)</f>
        <v/>
      </c>
      <c r="D63" s="128" t="str">
        <f>IF(②選手情報入力!G65="","",②選手情報入力!G65)</f>
        <v/>
      </c>
      <c r="E63" s="371" t="str">
        <f>IF(②選手情報入力!H65="","",②選手情報入力!H65)</f>
        <v/>
      </c>
      <c r="F63" s="356" t="str">
        <f>IF(②選手情報入力!I65="","",②選手情報入力!I65)</f>
        <v/>
      </c>
      <c r="G63" s="395" t="str">
        <f>IF(②選手情報入力!J65="","",②選手情報入力!J65)</f>
        <v/>
      </c>
      <c r="H63" s="383" t="str">
        <f>IF(②選手情報入力!L65="","",②選手情報入力!L65)</f>
        <v/>
      </c>
      <c r="I63" s="377" t="str">
        <f>IF(②選手情報入力!M65="","",②選手情報入力!M65)</f>
        <v/>
      </c>
      <c r="J63" s="403" t="str">
        <f>IF(②選手情報入力!O65="","",②選手情報入力!O65)</f>
        <v/>
      </c>
      <c r="K63" s="404" t="str">
        <f>IF(②選手情報入力!P65="","",②選手情報入力!P65)</f>
        <v/>
      </c>
      <c r="L63" s="389" t="str">
        <f>IF(②選手情報入力!R65="","",②選手情報入力!R65)</f>
        <v/>
      </c>
      <c r="M63" s="357" t="str">
        <f>IF(②選手情報入力!S65="","",②選手情報入力!S65)</f>
        <v/>
      </c>
    </row>
    <row r="64" spans="1:13" s="124" customFormat="1" ht="18" customHeight="1">
      <c r="A64" s="358">
        <v>57</v>
      </c>
      <c r="B64" s="129" t="str">
        <f>IF(②選手情報入力!C66="","",②選手情報入力!B66&amp;②選手情報入力!C66)</f>
        <v/>
      </c>
      <c r="C64" s="145" t="str">
        <f>IF(②選手情報入力!D66="","",②選手情報入力!D66)</f>
        <v/>
      </c>
      <c r="D64" s="129" t="str">
        <f>IF(②選手情報入力!G66="","",②選手情報入力!G66)</f>
        <v/>
      </c>
      <c r="E64" s="372" t="str">
        <f>IF(②選手情報入力!H66="","",②選手情報入力!H66)</f>
        <v/>
      </c>
      <c r="F64" s="358" t="str">
        <f>IF(②選手情報入力!I66="","",②選手情報入力!I66)</f>
        <v/>
      </c>
      <c r="G64" s="396" t="str">
        <f>IF(②選手情報入力!J66="","",②選手情報入力!J66)</f>
        <v/>
      </c>
      <c r="H64" s="384" t="str">
        <f>IF(②選手情報入力!L66="","",②選手情報入力!L66)</f>
        <v/>
      </c>
      <c r="I64" s="378" t="str">
        <f>IF(②選手情報入力!M66="","",②選手情報入力!M66)</f>
        <v/>
      </c>
      <c r="J64" s="405" t="str">
        <f>IF(②選手情報入力!O66="","",②選手情報入力!O66)</f>
        <v/>
      </c>
      <c r="K64" s="406" t="str">
        <f>IF(②選手情報入力!P66="","",②選手情報入力!P66)</f>
        <v/>
      </c>
      <c r="L64" s="390" t="str">
        <f>IF(②選手情報入力!R66="","",②選手情報入力!R66)</f>
        <v/>
      </c>
      <c r="M64" s="359" t="str">
        <f>IF(②選手情報入力!S66="","",②選手情報入力!S66)</f>
        <v/>
      </c>
    </row>
    <row r="65" spans="1:13" s="124" customFormat="1" ht="18" customHeight="1">
      <c r="A65" s="358">
        <v>58</v>
      </c>
      <c r="B65" s="129" t="str">
        <f>IF(②選手情報入力!C67="","",②選手情報入力!B67&amp;②選手情報入力!C67)</f>
        <v/>
      </c>
      <c r="C65" s="145" t="str">
        <f>IF(②選手情報入力!D67="","",②選手情報入力!D67)</f>
        <v/>
      </c>
      <c r="D65" s="129" t="str">
        <f>IF(②選手情報入力!G67="","",②選手情報入力!G67)</f>
        <v/>
      </c>
      <c r="E65" s="372" t="str">
        <f>IF(②選手情報入力!H67="","",②選手情報入力!H67)</f>
        <v/>
      </c>
      <c r="F65" s="358" t="str">
        <f>IF(②選手情報入力!I67="","",②選手情報入力!I67)</f>
        <v/>
      </c>
      <c r="G65" s="396" t="str">
        <f>IF(②選手情報入力!J67="","",②選手情報入力!J67)</f>
        <v/>
      </c>
      <c r="H65" s="384" t="str">
        <f>IF(②選手情報入力!L67="","",②選手情報入力!L67)</f>
        <v/>
      </c>
      <c r="I65" s="378" t="str">
        <f>IF(②選手情報入力!M67="","",②選手情報入力!M67)</f>
        <v/>
      </c>
      <c r="J65" s="405" t="str">
        <f>IF(②選手情報入力!O67="","",②選手情報入力!O67)</f>
        <v/>
      </c>
      <c r="K65" s="406" t="str">
        <f>IF(②選手情報入力!P67="","",②選手情報入力!P67)</f>
        <v/>
      </c>
      <c r="L65" s="390" t="str">
        <f>IF(②選手情報入力!R67="","",②選手情報入力!R67)</f>
        <v/>
      </c>
      <c r="M65" s="359" t="str">
        <f>IF(②選手情報入力!S67="","",②選手情報入力!S67)</f>
        <v/>
      </c>
    </row>
    <row r="66" spans="1:13" s="124" customFormat="1" ht="18" customHeight="1">
      <c r="A66" s="358">
        <v>59</v>
      </c>
      <c r="B66" s="129" t="str">
        <f>IF(②選手情報入力!C68="","",②選手情報入力!B68&amp;②選手情報入力!C68)</f>
        <v/>
      </c>
      <c r="C66" s="145" t="str">
        <f>IF(②選手情報入力!D68="","",②選手情報入力!D68)</f>
        <v/>
      </c>
      <c r="D66" s="129" t="str">
        <f>IF(②選手情報入力!G68="","",②選手情報入力!G68)</f>
        <v/>
      </c>
      <c r="E66" s="372" t="str">
        <f>IF(②選手情報入力!H68="","",②選手情報入力!H68)</f>
        <v/>
      </c>
      <c r="F66" s="358" t="str">
        <f>IF(②選手情報入力!I68="","",②選手情報入力!I68)</f>
        <v/>
      </c>
      <c r="G66" s="396" t="str">
        <f>IF(②選手情報入力!J68="","",②選手情報入力!J68)</f>
        <v/>
      </c>
      <c r="H66" s="384" t="str">
        <f>IF(②選手情報入力!L68="","",②選手情報入力!L68)</f>
        <v/>
      </c>
      <c r="I66" s="378" t="str">
        <f>IF(②選手情報入力!M68="","",②選手情報入力!M68)</f>
        <v/>
      </c>
      <c r="J66" s="405" t="str">
        <f>IF(②選手情報入力!O68="","",②選手情報入力!O68)</f>
        <v/>
      </c>
      <c r="K66" s="406" t="str">
        <f>IF(②選手情報入力!P68="","",②選手情報入力!P68)</f>
        <v/>
      </c>
      <c r="L66" s="390" t="str">
        <f>IF(②選手情報入力!R68="","",②選手情報入力!R68)</f>
        <v/>
      </c>
      <c r="M66" s="359" t="str">
        <f>IF(②選手情報入力!S68="","",②選手情報入力!S68)</f>
        <v/>
      </c>
    </row>
    <row r="67" spans="1:13" s="124" customFormat="1" ht="18" customHeight="1">
      <c r="A67" s="362">
        <v>60</v>
      </c>
      <c r="B67" s="130" t="str">
        <f>IF(②選手情報入力!C69="","",②選手情報入力!B69&amp;②選手情報入力!C69)</f>
        <v/>
      </c>
      <c r="C67" s="147" t="str">
        <f>IF(②選手情報入力!D69="","",②選手情報入力!D69)</f>
        <v/>
      </c>
      <c r="D67" s="130" t="str">
        <f>IF(②選手情報入力!G69="","",②選手情報入力!G69)</f>
        <v/>
      </c>
      <c r="E67" s="374" t="str">
        <f>IF(②選手情報入力!H69="","",②選手情報入力!H69)</f>
        <v/>
      </c>
      <c r="F67" s="362" t="str">
        <f>IF(②選手情報入力!I69="","",②選手情報入力!I69)</f>
        <v/>
      </c>
      <c r="G67" s="398" t="str">
        <f>IF(②選手情報入力!J69="","",②選手情報入力!J69)</f>
        <v/>
      </c>
      <c r="H67" s="386" t="str">
        <f>IF(②選手情報入力!L69="","",②選手情報入力!L69)</f>
        <v/>
      </c>
      <c r="I67" s="380" t="str">
        <f>IF(②選手情報入力!M69="","",②選手情報入力!M69)</f>
        <v/>
      </c>
      <c r="J67" s="409" t="str">
        <f>IF(②選手情報入力!O69="","",②選手情報入力!O69)</f>
        <v/>
      </c>
      <c r="K67" s="410" t="str">
        <f>IF(②選手情報入力!P69="","",②選手情報入力!P69)</f>
        <v/>
      </c>
      <c r="L67" s="392" t="str">
        <f>IF(②選手情報入力!R69="","",②選手情報入力!R69)</f>
        <v/>
      </c>
      <c r="M67" s="363" t="str">
        <f>IF(②選手情報入力!S69="","",②選手情報入力!S69)</f>
        <v/>
      </c>
    </row>
    <row r="68" spans="1:13" s="124" customFormat="1" ht="18" customHeight="1">
      <c r="A68" s="364">
        <v>61</v>
      </c>
      <c r="B68" s="132" t="str">
        <f>IF(②選手情報入力!C70="","",②選手情報入力!B70&amp;②選手情報入力!C70)</f>
        <v/>
      </c>
      <c r="C68" s="148" t="str">
        <f>IF(②選手情報入力!D70="","",②選手情報入力!D70)</f>
        <v/>
      </c>
      <c r="D68" s="132" t="str">
        <f>IF(②選手情報入力!G70="","",②選手情報入力!G70)</f>
        <v/>
      </c>
      <c r="E68" s="375" t="str">
        <f>IF(②選手情報入力!H70="","",②選手情報入力!H70)</f>
        <v/>
      </c>
      <c r="F68" s="364" t="str">
        <f>IF(②選手情報入力!I70="","",②選手情報入力!I70)</f>
        <v/>
      </c>
      <c r="G68" s="399" t="str">
        <f>IF(②選手情報入力!J70="","",②選手情報入力!J70)</f>
        <v/>
      </c>
      <c r="H68" s="387" t="str">
        <f>IF(②選手情報入力!L70="","",②選手情報入力!L70)</f>
        <v/>
      </c>
      <c r="I68" s="381" t="str">
        <f>IF(②選手情報入力!M70="","",②選手情報入力!M70)</f>
        <v/>
      </c>
      <c r="J68" s="411" t="str">
        <f>IF(②選手情報入力!O70="","",②選手情報入力!O70)</f>
        <v/>
      </c>
      <c r="K68" s="412" t="str">
        <f>IF(②選手情報入力!P70="","",②選手情報入力!P70)</f>
        <v/>
      </c>
      <c r="L68" s="393" t="str">
        <f>IF(②選手情報入力!R70="","",②選手情報入力!R70)</f>
        <v/>
      </c>
      <c r="M68" s="365" t="str">
        <f>IF(②選手情報入力!S70="","",②選手情報入力!S70)</f>
        <v/>
      </c>
    </row>
    <row r="69" spans="1:13" s="124" customFormat="1" ht="18" customHeight="1">
      <c r="A69" s="358">
        <v>62</v>
      </c>
      <c r="B69" s="129" t="str">
        <f>IF(②選手情報入力!C71="","",②選手情報入力!B71&amp;②選手情報入力!C71)</f>
        <v/>
      </c>
      <c r="C69" s="145" t="str">
        <f>IF(②選手情報入力!D71="","",②選手情報入力!D71)</f>
        <v/>
      </c>
      <c r="D69" s="129" t="str">
        <f>IF(②選手情報入力!G71="","",②選手情報入力!G71)</f>
        <v/>
      </c>
      <c r="E69" s="372" t="str">
        <f>IF(②選手情報入力!H71="","",②選手情報入力!H71)</f>
        <v/>
      </c>
      <c r="F69" s="358" t="str">
        <f>IF(②選手情報入力!I71="","",②選手情報入力!I71)</f>
        <v/>
      </c>
      <c r="G69" s="396" t="str">
        <f>IF(②選手情報入力!J71="","",②選手情報入力!J71)</f>
        <v/>
      </c>
      <c r="H69" s="384" t="str">
        <f>IF(②選手情報入力!L71="","",②選手情報入力!L71)</f>
        <v/>
      </c>
      <c r="I69" s="378" t="str">
        <f>IF(②選手情報入力!M71="","",②選手情報入力!M71)</f>
        <v/>
      </c>
      <c r="J69" s="405" t="str">
        <f>IF(②選手情報入力!O71="","",②選手情報入力!O71)</f>
        <v/>
      </c>
      <c r="K69" s="406" t="str">
        <f>IF(②選手情報入力!P71="","",②選手情報入力!P71)</f>
        <v/>
      </c>
      <c r="L69" s="390" t="str">
        <f>IF(②選手情報入力!R71="","",②選手情報入力!R71)</f>
        <v/>
      </c>
      <c r="M69" s="359" t="str">
        <f>IF(②選手情報入力!S71="","",②選手情報入力!S71)</f>
        <v/>
      </c>
    </row>
    <row r="70" spans="1:13" s="124" customFormat="1" ht="18" customHeight="1">
      <c r="A70" s="358">
        <v>63</v>
      </c>
      <c r="B70" s="129" t="str">
        <f>IF(②選手情報入力!C72="","",②選手情報入力!B72&amp;②選手情報入力!C72)</f>
        <v/>
      </c>
      <c r="C70" s="145" t="str">
        <f>IF(②選手情報入力!D72="","",②選手情報入力!D72)</f>
        <v/>
      </c>
      <c r="D70" s="129" t="str">
        <f>IF(②選手情報入力!G72="","",②選手情報入力!G72)</f>
        <v/>
      </c>
      <c r="E70" s="372" t="str">
        <f>IF(②選手情報入力!H72="","",②選手情報入力!H72)</f>
        <v/>
      </c>
      <c r="F70" s="358" t="str">
        <f>IF(②選手情報入力!I72="","",②選手情報入力!I72)</f>
        <v/>
      </c>
      <c r="G70" s="396" t="str">
        <f>IF(②選手情報入力!J72="","",②選手情報入力!J72)</f>
        <v/>
      </c>
      <c r="H70" s="384" t="str">
        <f>IF(②選手情報入力!L72="","",②選手情報入力!L72)</f>
        <v/>
      </c>
      <c r="I70" s="378" t="str">
        <f>IF(②選手情報入力!M72="","",②選手情報入力!M72)</f>
        <v/>
      </c>
      <c r="J70" s="405" t="str">
        <f>IF(②選手情報入力!O72="","",②選手情報入力!O72)</f>
        <v/>
      </c>
      <c r="K70" s="406" t="str">
        <f>IF(②選手情報入力!P72="","",②選手情報入力!P72)</f>
        <v/>
      </c>
      <c r="L70" s="390" t="str">
        <f>IF(②選手情報入力!R72="","",②選手情報入力!R72)</f>
        <v/>
      </c>
      <c r="M70" s="359" t="str">
        <f>IF(②選手情報入力!S72="","",②選手情報入力!S72)</f>
        <v/>
      </c>
    </row>
    <row r="71" spans="1:13" s="124" customFormat="1" ht="18" customHeight="1">
      <c r="A71" s="358">
        <v>64</v>
      </c>
      <c r="B71" s="129" t="str">
        <f>IF(②選手情報入力!C73="","",②選手情報入力!B73&amp;②選手情報入力!C73)</f>
        <v/>
      </c>
      <c r="C71" s="145" t="str">
        <f>IF(②選手情報入力!D73="","",②選手情報入力!D73)</f>
        <v/>
      </c>
      <c r="D71" s="129" t="str">
        <f>IF(②選手情報入力!G73="","",②選手情報入力!G73)</f>
        <v/>
      </c>
      <c r="E71" s="372" t="str">
        <f>IF(②選手情報入力!H73="","",②選手情報入力!H73)</f>
        <v/>
      </c>
      <c r="F71" s="358" t="str">
        <f>IF(②選手情報入力!I73="","",②選手情報入力!I73)</f>
        <v/>
      </c>
      <c r="G71" s="396" t="str">
        <f>IF(②選手情報入力!J73="","",②選手情報入力!J73)</f>
        <v/>
      </c>
      <c r="H71" s="384" t="str">
        <f>IF(②選手情報入力!L73="","",②選手情報入力!L73)</f>
        <v/>
      </c>
      <c r="I71" s="378" t="str">
        <f>IF(②選手情報入力!M73="","",②選手情報入力!M73)</f>
        <v/>
      </c>
      <c r="J71" s="405" t="str">
        <f>IF(②選手情報入力!O73="","",②選手情報入力!O73)</f>
        <v/>
      </c>
      <c r="K71" s="406" t="str">
        <f>IF(②選手情報入力!P73="","",②選手情報入力!P73)</f>
        <v/>
      </c>
      <c r="L71" s="390" t="str">
        <f>IF(②選手情報入力!R73="","",②選手情報入力!R73)</f>
        <v/>
      </c>
      <c r="M71" s="359" t="str">
        <f>IF(②選手情報入力!S73="","",②選手情報入力!S73)</f>
        <v/>
      </c>
    </row>
    <row r="72" spans="1:13" s="124" customFormat="1" ht="18" customHeight="1">
      <c r="A72" s="360">
        <v>65</v>
      </c>
      <c r="B72" s="131" t="str">
        <f>IF(②選手情報入力!C74="","",②選手情報入力!B74&amp;②選手情報入力!C74)</f>
        <v/>
      </c>
      <c r="C72" s="146" t="str">
        <f>IF(②選手情報入力!D74="","",②選手情報入力!D74)</f>
        <v/>
      </c>
      <c r="D72" s="131" t="str">
        <f>IF(②選手情報入力!G74="","",②選手情報入力!G74)</f>
        <v/>
      </c>
      <c r="E72" s="373" t="str">
        <f>IF(②選手情報入力!H74="","",②選手情報入力!H74)</f>
        <v/>
      </c>
      <c r="F72" s="360" t="str">
        <f>IF(②選手情報入力!I74="","",②選手情報入力!I74)</f>
        <v/>
      </c>
      <c r="G72" s="397" t="str">
        <f>IF(②選手情報入力!J74="","",②選手情報入力!J74)</f>
        <v/>
      </c>
      <c r="H72" s="385" t="str">
        <f>IF(②選手情報入力!L74="","",②選手情報入力!L74)</f>
        <v/>
      </c>
      <c r="I72" s="379" t="str">
        <f>IF(②選手情報入力!M74="","",②選手情報入力!M74)</f>
        <v/>
      </c>
      <c r="J72" s="407" t="str">
        <f>IF(②選手情報入力!O74="","",②選手情報入力!O74)</f>
        <v/>
      </c>
      <c r="K72" s="408" t="str">
        <f>IF(②選手情報入力!P74="","",②選手情報入力!P74)</f>
        <v/>
      </c>
      <c r="L72" s="391" t="str">
        <f>IF(②選手情報入力!R74="","",②選手情報入力!R74)</f>
        <v/>
      </c>
      <c r="M72" s="361" t="str">
        <f>IF(②選手情報入力!S74="","",②選手情報入力!S74)</f>
        <v/>
      </c>
    </row>
    <row r="73" spans="1:13" s="124" customFormat="1" ht="18" customHeight="1">
      <c r="A73" s="356">
        <v>66</v>
      </c>
      <c r="B73" s="128" t="str">
        <f>IF(②選手情報入力!C75="","",②選手情報入力!B75&amp;②選手情報入力!C75)</f>
        <v/>
      </c>
      <c r="C73" s="144" t="str">
        <f>IF(②選手情報入力!D75="","",②選手情報入力!D75)</f>
        <v/>
      </c>
      <c r="D73" s="128" t="str">
        <f>IF(②選手情報入力!G75="","",②選手情報入力!G75)</f>
        <v/>
      </c>
      <c r="E73" s="371" t="str">
        <f>IF(②選手情報入力!H75="","",②選手情報入力!H75)</f>
        <v/>
      </c>
      <c r="F73" s="356" t="str">
        <f>IF(②選手情報入力!I75="","",②選手情報入力!I75)</f>
        <v/>
      </c>
      <c r="G73" s="395" t="str">
        <f>IF(②選手情報入力!J75="","",②選手情報入力!J75)</f>
        <v/>
      </c>
      <c r="H73" s="383" t="str">
        <f>IF(②選手情報入力!L75="","",②選手情報入力!L75)</f>
        <v/>
      </c>
      <c r="I73" s="377" t="str">
        <f>IF(②選手情報入力!M75="","",②選手情報入力!M75)</f>
        <v/>
      </c>
      <c r="J73" s="403" t="str">
        <f>IF(②選手情報入力!O75="","",②選手情報入力!O75)</f>
        <v/>
      </c>
      <c r="K73" s="404" t="str">
        <f>IF(②選手情報入力!P75="","",②選手情報入力!P75)</f>
        <v/>
      </c>
      <c r="L73" s="389" t="str">
        <f>IF(②選手情報入力!R75="","",②選手情報入力!R75)</f>
        <v/>
      </c>
      <c r="M73" s="357" t="str">
        <f>IF(②選手情報入力!S75="","",②選手情報入力!S75)</f>
        <v/>
      </c>
    </row>
    <row r="74" spans="1:13" s="124" customFormat="1" ht="18" customHeight="1">
      <c r="A74" s="358">
        <v>67</v>
      </c>
      <c r="B74" s="129" t="str">
        <f>IF(②選手情報入力!C76="","",②選手情報入力!B76&amp;②選手情報入力!C76)</f>
        <v/>
      </c>
      <c r="C74" s="145" t="str">
        <f>IF(②選手情報入力!D76="","",②選手情報入力!D76)</f>
        <v/>
      </c>
      <c r="D74" s="129" t="str">
        <f>IF(②選手情報入力!G76="","",②選手情報入力!G76)</f>
        <v/>
      </c>
      <c r="E74" s="372" t="str">
        <f>IF(②選手情報入力!H76="","",②選手情報入力!H76)</f>
        <v/>
      </c>
      <c r="F74" s="358" t="str">
        <f>IF(②選手情報入力!I76="","",②選手情報入力!I76)</f>
        <v/>
      </c>
      <c r="G74" s="396" t="str">
        <f>IF(②選手情報入力!J76="","",②選手情報入力!J76)</f>
        <v/>
      </c>
      <c r="H74" s="384" t="str">
        <f>IF(②選手情報入力!L76="","",②選手情報入力!L76)</f>
        <v/>
      </c>
      <c r="I74" s="378" t="str">
        <f>IF(②選手情報入力!M76="","",②選手情報入力!M76)</f>
        <v/>
      </c>
      <c r="J74" s="405" t="str">
        <f>IF(②選手情報入力!O76="","",②選手情報入力!O76)</f>
        <v/>
      </c>
      <c r="K74" s="406" t="str">
        <f>IF(②選手情報入力!P76="","",②選手情報入力!P76)</f>
        <v/>
      </c>
      <c r="L74" s="390" t="str">
        <f>IF(②選手情報入力!R76="","",②選手情報入力!R76)</f>
        <v/>
      </c>
      <c r="M74" s="359" t="str">
        <f>IF(②選手情報入力!S76="","",②選手情報入力!S76)</f>
        <v/>
      </c>
    </row>
    <row r="75" spans="1:13" s="124" customFormat="1" ht="18" customHeight="1">
      <c r="A75" s="358">
        <v>68</v>
      </c>
      <c r="B75" s="129" t="str">
        <f>IF(②選手情報入力!C77="","",②選手情報入力!B77&amp;②選手情報入力!C77)</f>
        <v/>
      </c>
      <c r="C75" s="145" t="str">
        <f>IF(②選手情報入力!D77="","",②選手情報入力!D77)</f>
        <v/>
      </c>
      <c r="D75" s="129" t="str">
        <f>IF(②選手情報入力!G77="","",②選手情報入力!G77)</f>
        <v/>
      </c>
      <c r="E75" s="372" t="str">
        <f>IF(②選手情報入力!H77="","",②選手情報入力!H77)</f>
        <v/>
      </c>
      <c r="F75" s="358" t="str">
        <f>IF(②選手情報入力!I77="","",②選手情報入力!I77)</f>
        <v/>
      </c>
      <c r="G75" s="396" t="str">
        <f>IF(②選手情報入力!J77="","",②選手情報入力!J77)</f>
        <v/>
      </c>
      <c r="H75" s="384" t="str">
        <f>IF(②選手情報入力!L77="","",②選手情報入力!L77)</f>
        <v/>
      </c>
      <c r="I75" s="378" t="str">
        <f>IF(②選手情報入力!M77="","",②選手情報入力!M77)</f>
        <v/>
      </c>
      <c r="J75" s="405" t="str">
        <f>IF(②選手情報入力!O77="","",②選手情報入力!O77)</f>
        <v/>
      </c>
      <c r="K75" s="406" t="str">
        <f>IF(②選手情報入力!P77="","",②選手情報入力!P77)</f>
        <v/>
      </c>
      <c r="L75" s="390" t="str">
        <f>IF(②選手情報入力!R77="","",②選手情報入力!R77)</f>
        <v/>
      </c>
      <c r="M75" s="359" t="str">
        <f>IF(②選手情報入力!S77="","",②選手情報入力!S77)</f>
        <v/>
      </c>
    </row>
    <row r="76" spans="1:13" s="124" customFormat="1" ht="18" customHeight="1">
      <c r="A76" s="358">
        <v>69</v>
      </c>
      <c r="B76" s="129" t="str">
        <f>IF(②選手情報入力!C78="","",②選手情報入力!B78&amp;②選手情報入力!C78)</f>
        <v/>
      </c>
      <c r="C76" s="145" t="str">
        <f>IF(②選手情報入力!D78="","",②選手情報入力!D78)</f>
        <v/>
      </c>
      <c r="D76" s="129" t="str">
        <f>IF(②選手情報入力!G78="","",②選手情報入力!G78)</f>
        <v/>
      </c>
      <c r="E76" s="372" t="str">
        <f>IF(②選手情報入力!H78="","",②選手情報入力!H78)</f>
        <v/>
      </c>
      <c r="F76" s="358" t="str">
        <f>IF(②選手情報入力!I78="","",②選手情報入力!I78)</f>
        <v/>
      </c>
      <c r="G76" s="396" t="str">
        <f>IF(②選手情報入力!J78="","",②選手情報入力!J78)</f>
        <v/>
      </c>
      <c r="H76" s="384" t="str">
        <f>IF(②選手情報入力!L78="","",②選手情報入力!L78)</f>
        <v/>
      </c>
      <c r="I76" s="378" t="str">
        <f>IF(②選手情報入力!M78="","",②選手情報入力!M78)</f>
        <v/>
      </c>
      <c r="J76" s="405" t="str">
        <f>IF(②選手情報入力!O78="","",②選手情報入力!O78)</f>
        <v/>
      </c>
      <c r="K76" s="406" t="str">
        <f>IF(②選手情報入力!P78="","",②選手情報入力!P78)</f>
        <v/>
      </c>
      <c r="L76" s="390" t="str">
        <f>IF(②選手情報入力!R78="","",②選手情報入力!R78)</f>
        <v/>
      </c>
      <c r="M76" s="359" t="str">
        <f>IF(②選手情報入力!S78="","",②選手情報入力!S78)</f>
        <v/>
      </c>
    </row>
    <row r="77" spans="1:13" s="124" customFormat="1" ht="18" customHeight="1">
      <c r="A77" s="362">
        <v>70</v>
      </c>
      <c r="B77" s="130" t="str">
        <f>IF(②選手情報入力!C79="","",②選手情報入力!B79&amp;②選手情報入力!C79)</f>
        <v/>
      </c>
      <c r="C77" s="147" t="str">
        <f>IF(②選手情報入力!D79="","",②選手情報入力!D79)</f>
        <v/>
      </c>
      <c r="D77" s="130" t="str">
        <f>IF(②選手情報入力!G79="","",②選手情報入力!G79)</f>
        <v/>
      </c>
      <c r="E77" s="374" t="str">
        <f>IF(②選手情報入力!H79="","",②選手情報入力!H79)</f>
        <v/>
      </c>
      <c r="F77" s="362" t="str">
        <f>IF(②選手情報入力!I79="","",②選手情報入力!I79)</f>
        <v/>
      </c>
      <c r="G77" s="398" t="str">
        <f>IF(②選手情報入力!J79="","",②選手情報入力!J79)</f>
        <v/>
      </c>
      <c r="H77" s="386" t="str">
        <f>IF(②選手情報入力!L79="","",②選手情報入力!L79)</f>
        <v/>
      </c>
      <c r="I77" s="380" t="str">
        <f>IF(②選手情報入力!M79="","",②選手情報入力!M79)</f>
        <v/>
      </c>
      <c r="J77" s="409" t="str">
        <f>IF(②選手情報入力!O79="","",②選手情報入力!O79)</f>
        <v/>
      </c>
      <c r="K77" s="410" t="str">
        <f>IF(②選手情報入力!P79="","",②選手情報入力!P79)</f>
        <v/>
      </c>
      <c r="L77" s="392" t="str">
        <f>IF(②選手情報入力!R79="","",②選手情報入力!R79)</f>
        <v/>
      </c>
      <c r="M77" s="363" t="str">
        <f>IF(②選手情報入力!S79="","",②選手情報入力!S79)</f>
        <v/>
      </c>
    </row>
    <row r="78" spans="1:13" s="124" customFormat="1" ht="18" customHeight="1">
      <c r="A78" s="364">
        <v>71</v>
      </c>
      <c r="B78" s="132" t="str">
        <f>IF(②選手情報入力!C80="","",②選手情報入力!B80&amp;②選手情報入力!C80)</f>
        <v/>
      </c>
      <c r="C78" s="148" t="str">
        <f>IF(②選手情報入力!D80="","",②選手情報入力!D80)</f>
        <v/>
      </c>
      <c r="D78" s="132" t="str">
        <f>IF(②選手情報入力!G80="","",②選手情報入力!G80)</f>
        <v/>
      </c>
      <c r="E78" s="375" t="str">
        <f>IF(②選手情報入力!H80="","",②選手情報入力!H80)</f>
        <v/>
      </c>
      <c r="F78" s="364" t="str">
        <f>IF(②選手情報入力!I80="","",②選手情報入力!I80)</f>
        <v/>
      </c>
      <c r="G78" s="399" t="str">
        <f>IF(②選手情報入力!J80="","",②選手情報入力!J80)</f>
        <v/>
      </c>
      <c r="H78" s="387" t="str">
        <f>IF(②選手情報入力!L80="","",②選手情報入力!L80)</f>
        <v/>
      </c>
      <c r="I78" s="381" t="str">
        <f>IF(②選手情報入力!M80="","",②選手情報入力!M80)</f>
        <v/>
      </c>
      <c r="J78" s="411" t="str">
        <f>IF(②選手情報入力!O80="","",②選手情報入力!O80)</f>
        <v/>
      </c>
      <c r="K78" s="412" t="str">
        <f>IF(②選手情報入力!P80="","",②選手情報入力!P80)</f>
        <v/>
      </c>
      <c r="L78" s="393" t="str">
        <f>IF(②選手情報入力!R80="","",②選手情報入力!R80)</f>
        <v/>
      </c>
      <c r="M78" s="365" t="str">
        <f>IF(②選手情報入力!S80="","",②選手情報入力!S80)</f>
        <v/>
      </c>
    </row>
    <row r="79" spans="1:13" s="124" customFormat="1" ht="18" customHeight="1">
      <c r="A79" s="358">
        <v>72</v>
      </c>
      <c r="B79" s="129" t="str">
        <f>IF(②選手情報入力!C81="","",②選手情報入力!B81&amp;②選手情報入力!C81)</f>
        <v/>
      </c>
      <c r="C79" s="145" t="str">
        <f>IF(②選手情報入力!D81="","",②選手情報入力!D81)</f>
        <v/>
      </c>
      <c r="D79" s="129" t="str">
        <f>IF(②選手情報入力!G81="","",②選手情報入力!G81)</f>
        <v/>
      </c>
      <c r="E79" s="372" t="str">
        <f>IF(②選手情報入力!H81="","",②選手情報入力!H81)</f>
        <v/>
      </c>
      <c r="F79" s="358" t="str">
        <f>IF(②選手情報入力!I81="","",②選手情報入力!I81)</f>
        <v/>
      </c>
      <c r="G79" s="396" t="str">
        <f>IF(②選手情報入力!J81="","",②選手情報入力!J81)</f>
        <v/>
      </c>
      <c r="H79" s="384" t="str">
        <f>IF(②選手情報入力!L81="","",②選手情報入力!L81)</f>
        <v/>
      </c>
      <c r="I79" s="378" t="str">
        <f>IF(②選手情報入力!M81="","",②選手情報入力!M81)</f>
        <v/>
      </c>
      <c r="J79" s="405" t="str">
        <f>IF(②選手情報入力!O81="","",②選手情報入力!O81)</f>
        <v/>
      </c>
      <c r="K79" s="406" t="str">
        <f>IF(②選手情報入力!P81="","",②選手情報入力!P81)</f>
        <v/>
      </c>
      <c r="L79" s="390" t="str">
        <f>IF(②選手情報入力!R81="","",②選手情報入力!R81)</f>
        <v/>
      </c>
      <c r="M79" s="359" t="str">
        <f>IF(②選手情報入力!S81="","",②選手情報入力!S81)</f>
        <v/>
      </c>
    </row>
    <row r="80" spans="1:13" s="124" customFormat="1" ht="18" customHeight="1">
      <c r="A80" s="358">
        <v>73</v>
      </c>
      <c r="B80" s="129" t="str">
        <f>IF(②選手情報入力!C82="","",②選手情報入力!B82&amp;②選手情報入力!C82)</f>
        <v/>
      </c>
      <c r="C80" s="145" t="str">
        <f>IF(②選手情報入力!D82="","",②選手情報入力!D82)</f>
        <v/>
      </c>
      <c r="D80" s="129" t="str">
        <f>IF(②選手情報入力!G82="","",②選手情報入力!G82)</f>
        <v/>
      </c>
      <c r="E80" s="372" t="str">
        <f>IF(②選手情報入力!H82="","",②選手情報入力!H82)</f>
        <v/>
      </c>
      <c r="F80" s="358" t="str">
        <f>IF(②選手情報入力!I82="","",②選手情報入力!I82)</f>
        <v/>
      </c>
      <c r="G80" s="396" t="str">
        <f>IF(②選手情報入力!J82="","",②選手情報入力!J82)</f>
        <v/>
      </c>
      <c r="H80" s="384" t="str">
        <f>IF(②選手情報入力!L82="","",②選手情報入力!L82)</f>
        <v/>
      </c>
      <c r="I80" s="378" t="str">
        <f>IF(②選手情報入力!M82="","",②選手情報入力!M82)</f>
        <v/>
      </c>
      <c r="J80" s="405" t="str">
        <f>IF(②選手情報入力!O82="","",②選手情報入力!O82)</f>
        <v/>
      </c>
      <c r="K80" s="406" t="str">
        <f>IF(②選手情報入力!P82="","",②選手情報入力!P82)</f>
        <v/>
      </c>
      <c r="L80" s="390" t="str">
        <f>IF(②選手情報入力!R82="","",②選手情報入力!R82)</f>
        <v/>
      </c>
      <c r="M80" s="359" t="str">
        <f>IF(②選手情報入力!S82="","",②選手情報入力!S82)</f>
        <v/>
      </c>
    </row>
    <row r="81" spans="1:13" s="124" customFormat="1" ht="18" customHeight="1">
      <c r="A81" s="358">
        <v>74</v>
      </c>
      <c r="B81" s="129" t="str">
        <f>IF(②選手情報入力!C83="","",②選手情報入力!B83&amp;②選手情報入力!C83)</f>
        <v/>
      </c>
      <c r="C81" s="145" t="str">
        <f>IF(②選手情報入力!D83="","",②選手情報入力!D83)</f>
        <v/>
      </c>
      <c r="D81" s="129" t="str">
        <f>IF(②選手情報入力!G83="","",②選手情報入力!G83)</f>
        <v/>
      </c>
      <c r="E81" s="372" t="str">
        <f>IF(②選手情報入力!H83="","",②選手情報入力!H83)</f>
        <v/>
      </c>
      <c r="F81" s="358" t="str">
        <f>IF(②選手情報入力!I83="","",②選手情報入力!I83)</f>
        <v/>
      </c>
      <c r="G81" s="396" t="str">
        <f>IF(②選手情報入力!J83="","",②選手情報入力!J83)</f>
        <v/>
      </c>
      <c r="H81" s="384" t="str">
        <f>IF(②選手情報入力!L83="","",②選手情報入力!L83)</f>
        <v/>
      </c>
      <c r="I81" s="378" t="str">
        <f>IF(②選手情報入力!M83="","",②選手情報入力!M83)</f>
        <v/>
      </c>
      <c r="J81" s="405" t="str">
        <f>IF(②選手情報入力!O83="","",②選手情報入力!O83)</f>
        <v/>
      </c>
      <c r="K81" s="406" t="str">
        <f>IF(②選手情報入力!P83="","",②選手情報入力!P83)</f>
        <v/>
      </c>
      <c r="L81" s="390" t="str">
        <f>IF(②選手情報入力!R83="","",②選手情報入力!R83)</f>
        <v/>
      </c>
      <c r="M81" s="359" t="str">
        <f>IF(②選手情報入力!S83="","",②選手情報入力!S83)</f>
        <v/>
      </c>
    </row>
    <row r="82" spans="1:13" s="124" customFormat="1" ht="18" customHeight="1">
      <c r="A82" s="360">
        <v>75</v>
      </c>
      <c r="B82" s="131" t="str">
        <f>IF(②選手情報入力!C84="","",②選手情報入力!B84&amp;②選手情報入力!C84)</f>
        <v/>
      </c>
      <c r="C82" s="146" t="str">
        <f>IF(②選手情報入力!D84="","",②選手情報入力!D84)</f>
        <v/>
      </c>
      <c r="D82" s="131" t="str">
        <f>IF(②選手情報入力!G84="","",②選手情報入力!G84)</f>
        <v/>
      </c>
      <c r="E82" s="373" t="str">
        <f>IF(②選手情報入力!H84="","",②選手情報入力!H84)</f>
        <v/>
      </c>
      <c r="F82" s="360" t="str">
        <f>IF(②選手情報入力!I84="","",②選手情報入力!I84)</f>
        <v/>
      </c>
      <c r="G82" s="397" t="str">
        <f>IF(②選手情報入力!J84="","",②選手情報入力!J84)</f>
        <v/>
      </c>
      <c r="H82" s="385" t="str">
        <f>IF(②選手情報入力!L84="","",②選手情報入力!L84)</f>
        <v/>
      </c>
      <c r="I82" s="379" t="str">
        <f>IF(②選手情報入力!M84="","",②選手情報入力!M84)</f>
        <v/>
      </c>
      <c r="J82" s="407" t="str">
        <f>IF(②選手情報入力!O84="","",②選手情報入力!O84)</f>
        <v/>
      </c>
      <c r="K82" s="408" t="str">
        <f>IF(②選手情報入力!P84="","",②選手情報入力!P84)</f>
        <v/>
      </c>
      <c r="L82" s="391" t="str">
        <f>IF(②選手情報入力!R84="","",②選手情報入力!R84)</f>
        <v/>
      </c>
      <c r="M82" s="361" t="str">
        <f>IF(②選手情報入力!S84="","",②選手情報入力!S84)</f>
        <v/>
      </c>
    </row>
    <row r="83" spans="1:13" s="124" customFormat="1" ht="18" customHeight="1">
      <c r="A83" s="356">
        <v>76</v>
      </c>
      <c r="B83" s="128" t="str">
        <f>IF(②選手情報入力!C85="","",②選手情報入力!B85&amp;②選手情報入力!C85)</f>
        <v/>
      </c>
      <c r="C83" s="144" t="str">
        <f>IF(②選手情報入力!D85="","",②選手情報入力!D85)</f>
        <v/>
      </c>
      <c r="D83" s="128" t="str">
        <f>IF(②選手情報入力!G85="","",②選手情報入力!G85)</f>
        <v/>
      </c>
      <c r="E83" s="371" t="str">
        <f>IF(②選手情報入力!H85="","",②選手情報入力!H85)</f>
        <v/>
      </c>
      <c r="F83" s="356" t="str">
        <f>IF(②選手情報入力!I85="","",②選手情報入力!I85)</f>
        <v/>
      </c>
      <c r="G83" s="395" t="str">
        <f>IF(②選手情報入力!J85="","",②選手情報入力!J85)</f>
        <v/>
      </c>
      <c r="H83" s="383" t="str">
        <f>IF(②選手情報入力!L85="","",②選手情報入力!L85)</f>
        <v/>
      </c>
      <c r="I83" s="377" t="str">
        <f>IF(②選手情報入力!M85="","",②選手情報入力!M85)</f>
        <v/>
      </c>
      <c r="J83" s="403" t="str">
        <f>IF(②選手情報入力!O85="","",②選手情報入力!O85)</f>
        <v/>
      </c>
      <c r="K83" s="404" t="str">
        <f>IF(②選手情報入力!P85="","",②選手情報入力!P85)</f>
        <v/>
      </c>
      <c r="L83" s="389" t="str">
        <f>IF(②選手情報入力!R85="","",②選手情報入力!R85)</f>
        <v/>
      </c>
      <c r="M83" s="357" t="str">
        <f>IF(②選手情報入力!S85="","",②選手情報入力!S85)</f>
        <v/>
      </c>
    </row>
    <row r="84" spans="1:13" s="124" customFormat="1" ht="18" customHeight="1">
      <c r="A84" s="358">
        <v>77</v>
      </c>
      <c r="B84" s="129" t="str">
        <f>IF(②選手情報入力!C86="","",②選手情報入力!B86&amp;②選手情報入力!C86)</f>
        <v/>
      </c>
      <c r="C84" s="145" t="str">
        <f>IF(②選手情報入力!D86="","",②選手情報入力!D86)</f>
        <v/>
      </c>
      <c r="D84" s="129" t="str">
        <f>IF(②選手情報入力!G86="","",②選手情報入力!G86)</f>
        <v/>
      </c>
      <c r="E84" s="372" t="str">
        <f>IF(②選手情報入力!H86="","",②選手情報入力!H86)</f>
        <v/>
      </c>
      <c r="F84" s="358" t="str">
        <f>IF(②選手情報入力!I86="","",②選手情報入力!I86)</f>
        <v/>
      </c>
      <c r="G84" s="396" t="str">
        <f>IF(②選手情報入力!J86="","",②選手情報入力!J86)</f>
        <v/>
      </c>
      <c r="H84" s="384" t="str">
        <f>IF(②選手情報入力!L86="","",②選手情報入力!L86)</f>
        <v/>
      </c>
      <c r="I84" s="378" t="str">
        <f>IF(②選手情報入力!M86="","",②選手情報入力!M86)</f>
        <v/>
      </c>
      <c r="J84" s="405" t="str">
        <f>IF(②選手情報入力!O86="","",②選手情報入力!O86)</f>
        <v/>
      </c>
      <c r="K84" s="406" t="str">
        <f>IF(②選手情報入力!P86="","",②選手情報入力!P86)</f>
        <v/>
      </c>
      <c r="L84" s="390" t="str">
        <f>IF(②選手情報入力!R86="","",②選手情報入力!R86)</f>
        <v/>
      </c>
      <c r="M84" s="359" t="str">
        <f>IF(②選手情報入力!S86="","",②選手情報入力!S86)</f>
        <v/>
      </c>
    </row>
    <row r="85" spans="1:13" s="124" customFormat="1" ht="18" customHeight="1">
      <c r="A85" s="358">
        <v>78</v>
      </c>
      <c r="B85" s="129" t="str">
        <f>IF(②選手情報入力!C87="","",②選手情報入力!B87&amp;②選手情報入力!C87)</f>
        <v/>
      </c>
      <c r="C85" s="145" t="str">
        <f>IF(②選手情報入力!D87="","",②選手情報入力!D87)</f>
        <v/>
      </c>
      <c r="D85" s="129" t="str">
        <f>IF(②選手情報入力!G87="","",②選手情報入力!G87)</f>
        <v/>
      </c>
      <c r="E85" s="372" t="str">
        <f>IF(②選手情報入力!H87="","",②選手情報入力!H87)</f>
        <v/>
      </c>
      <c r="F85" s="358" t="str">
        <f>IF(②選手情報入力!I87="","",②選手情報入力!I87)</f>
        <v/>
      </c>
      <c r="G85" s="396" t="str">
        <f>IF(②選手情報入力!J87="","",②選手情報入力!J87)</f>
        <v/>
      </c>
      <c r="H85" s="384" t="str">
        <f>IF(②選手情報入力!L87="","",②選手情報入力!L87)</f>
        <v/>
      </c>
      <c r="I85" s="378" t="str">
        <f>IF(②選手情報入力!M87="","",②選手情報入力!M87)</f>
        <v/>
      </c>
      <c r="J85" s="405" t="str">
        <f>IF(②選手情報入力!O87="","",②選手情報入力!O87)</f>
        <v/>
      </c>
      <c r="K85" s="406" t="str">
        <f>IF(②選手情報入力!P87="","",②選手情報入力!P87)</f>
        <v/>
      </c>
      <c r="L85" s="390" t="str">
        <f>IF(②選手情報入力!R87="","",②選手情報入力!R87)</f>
        <v/>
      </c>
      <c r="M85" s="359" t="str">
        <f>IF(②選手情報入力!S87="","",②選手情報入力!S87)</f>
        <v/>
      </c>
    </row>
    <row r="86" spans="1:13" s="124" customFormat="1" ht="18" customHeight="1">
      <c r="A86" s="358">
        <v>79</v>
      </c>
      <c r="B86" s="129" t="str">
        <f>IF(②選手情報入力!C88="","",②選手情報入力!B88&amp;②選手情報入力!C88)</f>
        <v/>
      </c>
      <c r="C86" s="145" t="str">
        <f>IF(②選手情報入力!D88="","",②選手情報入力!D88)</f>
        <v/>
      </c>
      <c r="D86" s="129" t="str">
        <f>IF(②選手情報入力!G88="","",②選手情報入力!G88)</f>
        <v/>
      </c>
      <c r="E86" s="372" t="str">
        <f>IF(②選手情報入力!H88="","",②選手情報入力!H88)</f>
        <v/>
      </c>
      <c r="F86" s="358" t="str">
        <f>IF(②選手情報入力!I88="","",②選手情報入力!I88)</f>
        <v/>
      </c>
      <c r="G86" s="396" t="str">
        <f>IF(②選手情報入力!J88="","",②選手情報入力!J88)</f>
        <v/>
      </c>
      <c r="H86" s="384" t="str">
        <f>IF(②選手情報入力!L88="","",②選手情報入力!L88)</f>
        <v/>
      </c>
      <c r="I86" s="378" t="str">
        <f>IF(②選手情報入力!M88="","",②選手情報入力!M88)</f>
        <v/>
      </c>
      <c r="J86" s="405" t="str">
        <f>IF(②選手情報入力!O88="","",②選手情報入力!O88)</f>
        <v/>
      </c>
      <c r="K86" s="406" t="str">
        <f>IF(②選手情報入力!P88="","",②選手情報入力!P88)</f>
        <v/>
      </c>
      <c r="L86" s="390" t="str">
        <f>IF(②選手情報入力!R88="","",②選手情報入力!R88)</f>
        <v/>
      </c>
      <c r="M86" s="359" t="str">
        <f>IF(②選手情報入力!S88="","",②選手情報入力!S88)</f>
        <v/>
      </c>
    </row>
    <row r="87" spans="1:13" s="124" customFormat="1" ht="18" customHeight="1">
      <c r="A87" s="362">
        <v>80</v>
      </c>
      <c r="B87" s="130" t="str">
        <f>IF(②選手情報入力!C89="","",②選手情報入力!B89&amp;②選手情報入力!C89)</f>
        <v/>
      </c>
      <c r="C87" s="147" t="str">
        <f>IF(②選手情報入力!D89="","",②選手情報入力!D89)</f>
        <v/>
      </c>
      <c r="D87" s="130" t="str">
        <f>IF(②選手情報入力!G89="","",②選手情報入力!G89)</f>
        <v/>
      </c>
      <c r="E87" s="374" t="str">
        <f>IF(②選手情報入力!H89="","",②選手情報入力!H89)</f>
        <v/>
      </c>
      <c r="F87" s="362" t="str">
        <f>IF(②選手情報入力!I89="","",②選手情報入力!I89)</f>
        <v/>
      </c>
      <c r="G87" s="398" t="str">
        <f>IF(②選手情報入力!J89="","",②選手情報入力!J89)</f>
        <v/>
      </c>
      <c r="H87" s="386" t="str">
        <f>IF(②選手情報入力!L89="","",②選手情報入力!L89)</f>
        <v/>
      </c>
      <c r="I87" s="380" t="str">
        <f>IF(②選手情報入力!M89="","",②選手情報入力!M89)</f>
        <v/>
      </c>
      <c r="J87" s="409" t="str">
        <f>IF(②選手情報入力!O89="","",②選手情報入力!O89)</f>
        <v/>
      </c>
      <c r="K87" s="410" t="str">
        <f>IF(②選手情報入力!P89="","",②選手情報入力!P89)</f>
        <v/>
      </c>
      <c r="L87" s="392" t="str">
        <f>IF(②選手情報入力!R89="","",②選手情報入力!R89)</f>
        <v/>
      </c>
      <c r="M87" s="363" t="str">
        <f>IF(②選手情報入力!S89="","",②選手情報入力!S89)</f>
        <v/>
      </c>
    </row>
    <row r="88" spans="1:13" s="124" customFormat="1" ht="18" customHeight="1">
      <c r="A88" s="364">
        <v>81</v>
      </c>
      <c r="B88" s="132" t="str">
        <f>IF(②選手情報入力!C90="","",②選手情報入力!B90&amp;②選手情報入力!C90)</f>
        <v/>
      </c>
      <c r="C88" s="148" t="str">
        <f>IF(②選手情報入力!D90="","",②選手情報入力!D90)</f>
        <v/>
      </c>
      <c r="D88" s="132" t="str">
        <f>IF(②選手情報入力!G90="","",②選手情報入力!G90)</f>
        <v/>
      </c>
      <c r="E88" s="375" t="str">
        <f>IF(②選手情報入力!H90="","",②選手情報入力!H90)</f>
        <v/>
      </c>
      <c r="F88" s="364" t="str">
        <f>IF(②選手情報入力!I90="","",②選手情報入力!I90)</f>
        <v/>
      </c>
      <c r="G88" s="399" t="str">
        <f>IF(②選手情報入力!J90="","",②選手情報入力!J90)</f>
        <v/>
      </c>
      <c r="H88" s="387" t="str">
        <f>IF(②選手情報入力!L90="","",②選手情報入力!L90)</f>
        <v/>
      </c>
      <c r="I88" s="381" t="str">
        <f>IF(②選手情報入力!M90="","",②選手情報入力!M90)</f>
        <v/>
      </c>
      <c r="J88" s="411" t="str">
        <f>IF(②選手情報入力!O90="","",②選手情報入力!O90)</f>
        <v/>
      </c>
      <c r="K88" s="412" t="str">
        <f>IF(②選手情報入力!P90="","",②選手情報入力!P90)</f>
        <v/>
      </c>
      <c r="L88" s="393" t="str">
        <f>IF(②選手情報入力!R90="","",②選手情報入力!R90)</f>
        <v/>
      </c>
      <c r="M88" s="365" t="str">
        <f>IF(②選手情報入力!S90="","",②選手情報入力!S90)</f>
        <v/>
      </c>
    </row>
    <row r="89" spans="1:13" s="124" customFormat="1" ht="18" customHeight="1">
      <c r="A89" s="358">
        <v>82</v>
      </c>
      <c r="B89" s="129" t="str">
        <f>IF(②選手情報入力!C91="","",②選手情報入力!B91&amp;②選手情報入力!C91)</f>
        <v/>
      </c>
      <c r="C89" s="145" t="str">
        <f>IF(②選手情報入力!D91="","",②選手情報入力!D91)</f>
        <v/>
      </c>
      <c r="D89" s="129" t="str">
        <f>IF(②選手情報入力!G91="","",②選手情報入力!G91)</f>
        <v/>
      </c>
      <c r="E89" s="372" t="str">
        <f>IF(②選手情報入力!H91="","",②選手情報入力!H91)</f>
        <v/>
      </c>
      <c r="F89" s="358" t="str">
        <f>IF(②選手情報入力!I91="","",②選手情報入力!I91)</f>
        <v/>
      </c>
      <c r="G89" s="396" t="str">
        <f>IF(②選手情報入力!J91="","",②選手情報入力!J91)</f>
        <v/>
      </c>
      <c r="H89" s="384" t="str">
        <f>IF(②選手情報入力!L91="","",②選手情報入力!L91)</f>
        <v/>
      </c>
      <c r="I89" s="378" t="str">
        <f>IF(②選手情報入力!M91="","",②選手情報入力!M91)</f>
        <v/>
      </c>
      <c r="J89" s="405" t="str">
        <f>IF(②選手情報入力!O91="","",②選手情報入力!O91)</f>
        <v/>
      </c>
      <c r="K89" s="406" t="str">
        <f>IF(②選手情報入力!P91="","",②選手情報入力!P91)</f>
        <v/>
      </c>
      <c r="L89" s="390" t="str">
        <f>IF(②選手情報入力!R91="","",②選手情報入力!R91)</f>
        <v/>
      </c>
      <c r="M89" s="359" t="str">
        <f>IF(②選手情報入力!S91="","",②選手情報入力!S91)</f>
        <v/>
      </c>
    </row>
    <row r="90" spans="1:13" s="124" customFormat="1" ht="18" customHeight="1">
      <c r="A90" s="358">
        <v>83</v>
      </c>
      <c r="B90" s="129" t="str">
        <f>IF(②選手情報入力!C92="","",②選手情報入力!B92&amp;②選手情報入力!C92)</f>
        <v/>
      </c>
      <c r="C90" s="145" t="str">
        <f>IF(②選手情報入力!D92="","",②選手情報入力!D92)</f>
        <v/>
      </c>
      <c r="D90" s="129" t="str">
        <f>IF(②選手情報入力!G92="","",②選手情報入力!G92)</f>
        <v/>
      </c>
      <c r="E90" s="372" t="str">
        <f>IF(②選手情報入力!H92="","",②選手情報入力!H92)</f>
        <v/>
      </c>
      <c r="F90" s="358" t="str">
        <f>IF(②選手情報入力!I92="","",②選手情報入力!I92)</f>
        <v/>
      </c>
      <c r="G90" s="396" t="str">
        <f>IF(②選手情報入力!J92="","",②選手情報入力!J92)</f>
        <v/>
      </c>
      <c r="H90" s="384" t="str">
        <f>IF(②選手情報入力!L92="","",②選手情報入力!L92)</f>
        <v/>
      </c>
      <c r="I90" s="378" t="str">
        <f>IF(②選手情報入力!M92="","",②選手情報入力!M92)</f>
        <v/>
      </c>
      <c r="J90" s="405" t="str">
        <f>IF(②選手情報入力!O92="","",②選手情報入力!O92)</f>
        <v/>
      </c>
      <c r="K90" s="406" t="str">
        <f>IF(②選手情報入力!P92="","",②選手情報入力!P92)</f>
        <v/>
      </c>
      <c r="L90" s="390" t="str">
        <f>IF(②選手情報入力!R92="","",②選手情報入力!R92)</f>
        <v/>
      </c>
      <c r="M90" s="359" t="str">
        <f>IF(②選手情報入力!S92="","",②選手情報入力!S92)</f>
        <v/>
      </c>
    </row>
    <row r="91" spans="1:13" s="124" customFormat="1" ht="18" customHeight="1">
      <c r="A91" s="358">
        <v>84</v>
      </c>
      <c r="B91" s="129" t="str">
        <f>IF(②選手情報入力!C93="","",②選手情報入力!B93&amp;②選手情報入力!C93)</f>
        <v/>
      </c>
      <c r="C91" s="145" t="str">
        <f>IF(②選手情報入力!D93="","",②選手情報入力!D93)</f>
        <v/>
      </c>
      <c r="D91" s="129" t="str">
        <f>IF(②選手情報入力!G93="","",②選手情報入力!G93)</f>
        <v/>
      </c>
      <c r="E91" s="372" t="str">
        <f>IF(②選手情報入力!H93="","",②選手情報入力!H93)</f>
        <v/>
      </c>
      <c r="F91" s="358" t="str">
        <f>IF(②選手情報入力!I93="","",②選手情報入力!I93)</f>
        <v/>
      </c>
      <c r="G91" s="396" t="str">
        <f>IF(②選手情報入力!J93="","",②選手情報入力!J93)</f>
        <v/>
      </c>
      <c r="H91" s="384" t="str">
        <f>IF(②選手情報入力!L93="","",②選手情報入力!L93)</f>
        <v/>
      </c>
      <c r="I91" s="378" t="str">
        <f>IF(②選手情報入力!M93="","",②選手情報入力!M93)</f>
        <v/>
      </c>
      <c r="J91" s="405" t="str">
        <f>IF(②選手情報入力!O93="","",②選手情報入力!O93)</f>
        <v/>
      </c>
      <c r="K91" s="406" t="str">
        <f>IF(②選手情報入力!P93="","",②選手情報入力!P93)</f>
        <v/>
      </c>
      <c r="L91" s="390" t="str">
        <f>IF(②選手情報入力!R93="","",②選手情報入力!R93)</f>
        <v/>
      </c>
      <c r="M91" s="359" t="str">
        <f>IF(②選手情報入力!S93="","",②選手情報入力!S93)</f>
        <v/>
      </c>
    </row>
    <row r="92" spans="1:13" s="124" customFormat="1" ht="18" customHeight="1">
      <c r="A92" s="360">
        <v>85</v>
      </c>
      <c r="B92" s="131" t="str">
        <f>IF(②選手情報入力!C94="","",②選手情報入力!B94&amp;②選手情報入力!C94)</f>
        <v/>
      </c>
      <c r="C92" s="146" t="str">
        <f>IF(②選手情報入力!D94="","",②選手情報入力!D94)</f>
        <v/>
      </c>
      <c r="D92" s="131" t="str">
        <f>IF(②選手情報入力!G94="","",②選手情報入力!G94)</f>
        <v/>
      </c>
      <c r="E92" s="373" t="str">
        <f>IF(②選手情報入力!H94="","",②選手情報入力!H94)</f>
        <v/>
      </c>
      <c r="F92" s="360" t="str">
        <f>IF(②選手情報入力!I94="","",②選手情報入力!I94)</f>
        <v/>
      </c>
      <c r="G92" s="397" t="str">
        <f>IF(②選手情報入力!J94="","",②選手情報入力!J94)</f>
        <v/>
      </c>
      <c r="H92" s="385" t="str">
        <f>IF(②選手情報入力!L94="","",②選手情報入力!L94)</f>
        <v/>
      </c>
      <c r="I92" s="379" t="str">
        <f>IF(②選手情報入力!M94="","",②選手情報入力!M94)</f>
        <v/>
      </c>
      <c r="J92" s="407" t="str">
        <f>IF(②選手情報入力!O94="","",②選手情報入力!O94)</f>
        <v/>
      </c>
      <c r="K92" s="408" t="str">
        <f>IF(②選手情報入力!P94="","",②選手情報入力!P94)</f>
        <v/>
      </c>
      <c r="L92" s="391" t="str">
        <f>IF(②選手情報入力!R94="","",②選手情報入力!R94)</f>
        <v/>
      </c>
      <c r="M92" s="361" t="str">
        <f>IF(②選手情報入力!S94="","",②選手情報入力!S94)</f>
        <v/>
      </c>
    </row>
    <row r="93" spans="1:13" s="124" customFormat="1" ht="18" customHeight="1">
      <c r="A93" s="356">
        <v>86</v>
      </c>
      <c r="B93" s="128" t="str">
        <f>IF(②選手情報入力!C95="","",②選手情報入力!B95&amp;②選手情報入力!C95)</f>
        <v/>
      </c>
      <c r="C93" s="144" t="str">
        <f>IF(②選手情報入力!D95="","",②選手情報入力!D95)</f>
        <v/>
      </c>
      <c r="D93" s="128" t="str">
        <f>IF(②選手情報入力!G95="","",②選手情報入力!G95)</f>
        <v/>
      </c>
      <c r="E93" s="371" t="str">
        <f>IF(②選手情報入力!H95="","",②選手情報入力!H95)</f>
        <v/>
      </c>
      <c r="F93" s="356" t="str">
        <f>IF(②選手情報入力!I95="","",②選手情報入力!I95)</f>
        <v/>
      </c>
      <c r="G93" s="395" t="str">
        <f>IF(②選手情報入力!J95="","",②選手情報入力!J95)</f>
        <v/>
      </c>
      <c r="H93" s="383" t="str">
        <f>IF(②選手情報入力!L95="","",②選手情報入力!L95)</f>
        <v/>
      </c>
      <c r="I93" s="377" t="str">
        <f>IF(②選手情報入力!M95="","",②選手情報入力!M95)</f>
        <v/>
      </c>
      <c r="J93" s="403" t="str">
        <f>IF(②選手情報入力!O95="","",②選手情報入力!O95)</f>
        <v/>
      </c>
      <c r="K93" s="404" t="str">
        <f>IF(②選手情報入力!P95="","",②選手情報入力!P95)</f>
        <v/>
      </c>
      <c r="L93" s="389" t="str">
        <f>IF(②選手情報入力!R95="","",②選手情報入力!R95)</f>
        <v/>
      </c>
      <c r="M93" s="357" t="str">
        <f>IF(②選手情報入力!S95="","",②選手情報入力!S95)</f>
        <v/>
      </c>
    </row>
    <row r="94" spans="1:13" s="124" customFormat="1" ht="18" customHeight="1">
      <c r="A94" s="358">
        <v>87</v>
      </c>
      <c r="B94" s="129" t="str">
        <f>IF(②選手情報入力!C96="","",②選手情報入力!B96&amp;②選手情報入力!C96)</f>
        <v/>
      </c>
      <c r="C94" s="145" t="str">
        <f>IF(②選手情報入力!D96="","",②選手情報入力!D96)</f>
        <v/>
      </c>
      <c r="D94" s="129" t="str">
        <f>IF(②選手情報入力!G96="","",②選手情報入力!G96)</f>
        <v/>
      </c>
      <c r="E94" s="372" t="str">
        <f>IF(②選手情報入力!H96="","",②選手情報入力!H96)</f>
        <v/>
      </c>
      <c r="F94" s="358" t="str">
        <f>IF(②選手情報入力!I96="","",②選手情報入力!I96)</f>
        <v/>
      </c>
      <c r="G94" s="396" t="str">
        <f>IF(②選手情報入力!J96="","",②選手情報入力!J96)</f>
        <v/>
      </c>
      <c r="H94" s="384" t="str">
        <f>IF(②選手情報入力!L96="","",②選手情報入力!L96)</f>
        <v/>
      </c>
      <c r="I94" s="378" t="str">
        <f>IF(②選手情報入力!M96="","",②選手情報入力!M96)</f>
        <v/>
      </c>
      <c r="J94" s="405" t="str">
        <f>IF(②選手情報入力!O96="","",②選手情報入力!O96)</f>
        <v/>
      </c>
      <c r="K94" s="406" t="str">
        <f>IF(②選手情報入力!P96="","",②選手情報入力!P96)</f>
        <v/>
      </c>
      <c r="L94" s="390" t="str">
        <f>IF(②選手情報入力!R96="","",②選手情報入力!R96)</f>
        <v/>
      </c>
      <c r="M94" s="359" t="str">
        <f>IF(②選手情報入力!S96="","",②選手情報入力!S96)</f>
        <v/>
      </c>
    </row>
    <row r="95" spans="1:13" s="124" customFormat="1" ht="18" customHeight="1">
      <c r="A95" s="358">
        <v>88</v>
      </c>
      <c r="B95" s="129" t="str">
        <f>IF(②選手情報入力!C97="","",②選手情報入力!B97&amp;②選手情報入力!C97)</f>
        <v/>
      </c>
      <c r="C95" s="145" t="str">
        <f>IF(②選手情報入力!D97="","",②選手情報入力!D97)</f>
        <v/>
      </c>
      <c r="D95" s="129" t="str">
        <f>IF(②選手情報入力!G97="","",②選手情報入力!G97)</f>
        <v/>
      </c>
      <c r="E95" s="372" t="str">
        <f>IF(②選手情報入力!H97="","",②選手情報入力!H97)</f>
        <v/>
      </c>
      <c r="F95" s="358" t="str">
        <f>IF(②選手情報入力!I97="","",②選手情報入力!I97)</f>
        <v/>
      </c>
      <c r="G95" s="396" t="str">
        <f>IF(②選手情報入力!J97="","",②選手情報入力!J97)</f>
        <v/>
      </c>
      <c r="H95" s="384" t="str">
        <f>IF(②選手情報入力!L97="","",②選手情報入力!L97)</f>
        <v/>
      </c>
      <c r="I95" s="378" t="str">
        <f>IF(②選手情報入力!M97="","",②選手情報入力!M97)</f>
        <v/>
      </c>
      <c r="J95" s="405" t="str">
        <f>IF(②選手情報入力!O97="","",②選手情報入力!O97)</f>
        <v/>
      </c>
      <c r="K95" s="406" t="str">
        <f>IF(②選手情報入力!P97="","",②選手情報入力!P97)</f>
        <v/>
      </c>
      <c r="L95" s="390" t="str">
        <f>IF(②選手情報入力!R97="","",②選手情報入力!R97)</f>
        <v/>
      </c>
      <c r="M95" s="359" t="str">
        <f>IF(②選手情報入力!S97="","",②選手情報入力!S97)</f>
        <v/>
      </c>
    </row>
    <row r="96" spans="1:13" s="124" customFormat="1" ht="18" customHeight="1">
      <c r="A96" s="358">
        <v>89</v>
      </c>
      <c r="B96" s="129" t="str">
        <f>IF(②選手情報入力!C98="","",②選手情報入力!B98&amp;②選手情報入力!C98)</f>
        <v/>
      </c>
      <c r="C96" s="145" t="str">
        <f>IF(②選手情報入力!D98="","",②選手情報入力!D98)</f>
        <v/>
      </c>
      <c r="D96" s="129" t="str">
        <f>IF(②選手情報入力!G98="","",②選手情報入力!G98)</f>
        <v/>
      </c>
      <c r="E96" s="372" t="str">
        <f>IF(②選手情報入力!H98="","",②選手情報入力!H98)</f>
        <v/>
      </c>
      <c r="F96" s="358" t="str">
        <f>IF(②選手情報入力!I98="","",②選手情報入力!I98)</f>
        <v/>
      </c>
      <c r="G96" s="396" t="str">
        <f>IF(②選手情報入力!J98="","",②選手情報入力!J98)</f>
        <v/>
      </c>
      <c r="H96" s="384" t="str">
        <f>IF(②選手情報入力!L98="","",②選手情報入力!L98)</f>
        <v/>
      </c>
      <c r="I96" s="378" t="str">
        <f>IF(②選手情報入力!M98="","",②選手情報入力!M98)</f>
        <v/>
      </c>
      <c r="J96" s="405" t="str">
        <f>IF(②選手情報入力!O98="","",②選手情報入力!O98)</f>
        <v/>
      </c>
      <c r="K96" s="406" t="str">
        <f>IF(②選手情報入力!P98="","",②選手情報入力!P98)</f>
        <v/>
      </c>
      <c r="L96" s="390" t="str">
        <f>IF(②選手情報入力!R98="","",②選手情報入力!R98)</f>
        <v/>
      </c>
      <c r="M96" s="359" t="str">
        <f>IF(②選手情報入力!S98="","",②選手情報入力!S98)</f>
        <v/>
      </c>
    </row>
    <row r="97" spans="1:13" s="124" customFormat="1" ht="18" customHeight="1" thickBot="1">
      <c r="A97" s="366">
        <v>90</v>
      </c>
      <c r="B97" s="367" t="str">
        <f>IF(②選手情報入力!C99="","",②選手情報入力!B99&amp;②選手情報入力!C99)</f>
        <v/>
      </c>
      <c r="C97" s="368" t="str">
        <f>IF(②選手情報入力!D99="","",②選手情報入力!D99)</f>
        <v/>
      </c>
      <c r="D97" s="367" t="str">
        <f>IF(②選手情報入力!G99="","",②選手情報入力!G99)</f>
        <v/>
      </c>
      <c r="E97" s="376" t="str">
        <f>IF(②選手情報入力!H99="","",②選手情報入力!H99)</f>
        <v/>
      </c>
      <c r="F97" s="366" t="str">
        <f>IF(②選手情報入力!I99="","",②選手情報入力!I99)</f>
        <v/>
      </c>
      <c r="G97" s="400" t="str">
        <f>IF(②選手情報入力!J99="","",②選手情報入力!J99)</f>
        <v/>
      </c>
      <c r="H97" s="388" t="str">
        <f>IF(②選手情報入力!L99="","",②選手情報入力!L99)</f>
        <v/>
      </c>
      <c r="I97" s="382" t="str">
        <f>IF(②選手情報入力!M99="","",②選手情報入力!M99)</f>
        <v/>
      </c>
      <c r="J97" s="413" t="str">
        <f>IF(②選手情報入力!O99="","",②選手情報入力!O99)</f>
        <v/>
      </c>
      <c r="K97" s="414" t="str">
        <f>IF(②選手情報入力!P99="","",②選手情報入力!P99)</f>
        <v/>
      </c>
      <c r="L97" s="394" t="str">
        <f>IF(②選手情報入力!R99="","",②選手情報入力!R99)</f>
        <v/>
      </c>
      <c r="M97" s="369" t="str">
        <f>IF(②選手情報入力!S99="","",②選手情報入力!S99)</f>
        <v/>
      </c>
    </row>
  </sheetData>
  <sheetProtection sheet="1" selectLockedCells="1" selectUnlockedCells="1"/>
  <mergeCells count="5">
    <mergeCell ref="B4:B5"/>
    <mergeCell ref="G4:G5"/>
    <mergeCell ref="D4:E4"/>
    <mergeCell ref="D5:E5"/>
    <mergeCell ref="E2:H2"/>
  </mergeCells>
  <phoneticPr fontId="41"/>
  <printOptions horizontalCentered="1"/>
  <pageMargins left="0.51181102362204722" right="0.11811023622047245" top="0.74803149606299213" bottom="0.35433070866141736" header="0.31496062992125984" footer="0.31496062992125984"/>
  <pageSetup paperSize="9" scale="89" fitToHeight="2" orientation="portrait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O80" sqref="O80"/>
    </sheetView>
  </sheetViews>
  <sheetFormatPr defaultRowHeight="13.5"/>
  <sheetData/>
  <sheetProtection password="CC6F" sheet="1" objects="1" scenarios="1" selectLockedCells="1" selectUnlockedCells="1"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85"/>
  <sheetViews>
    <sheetView workbookViewId="0">
      <selection activeCell="A22" sqref="A22"/>
    </sheetView>
  </sheetViews>
  <sheetFormatPr defaultRowHeight="13.5"/>
  <cols>
    <col min="1" max="1" width="13.875" bestFit="1" customWidth="1"/>
    <col min="2" max="2" width="5.25" bestFit="1" customWidth="1"/>
    <col min="3" max="3" width="5.875" bestFit="1" customWidth="1"/>
    <col min="4" max="4" width="3.75" customWidth="1"/>
    <col min="5" max="5" width="13.875" bestFit="1" customWidth="1"/>
    <col min="6" max="6" width="5.25" bestFit="1" customWidth="1"/>
    <col min="7" max="7" width="5.875" bestFit="1" customWidth="1"/>
    <col min="8" max="8" width="3.75" customWidth="1"/>
    <col min="9" max="9" width="13.375" customWidth="1"/>
    <col min="10" max="10" width="5.25" bestFit="1" customWidth="1"/>
    <col min="11" max="11" width="5.875" bestFit="1" customWidth="1"/>
    <col min="12" max="12" width="3.75" customWidth="1"/>
    <col min="13" max="13" width="2.875" bestFit="1" customWidth="1"/>
    <col min="14" max="14" width="20" customWidth="1"/>
    <col min="15" max="15" width="20.875" customWidth="1"/>
    <col min="16" max="16" width="7.375" customWidth="1"/>
    <col min="17" max="17" width="18.125" customWidth="1"/>
  </cols>
  <sheetData>
    <row r="1" spans="1:16">
      <c r="A1" s="581" t="s">
        <v>138</v>
      </c>
      <c r="B1" s="581"/>
      <c r="C1" s="581"/>
      <c r="E1" s="581" t="s">
        <v>139</v>
      </c>
      <c r="F1" s="581"/>
      <c r="G1" s="581"/>
      <c r="I1" s="581" t="s">
        <v>140</v>
      </c>
      <c r="J1" s="581"/>
      <c r="K1" s="581"/>
      <c r="N1" s="37"/>
      <c r="O1" s="108"/>
    </row>
    <row r="2" spans="1:16">
      <c r="A2" s="581" t="s">
        <v>107</v>
      </c>
      <c r="B2" s="254" t="s">
        <v>107</v>
      </c>
      <c r="C2" s="254" t="s">
        <v>142</v>
      </c>
      <c r="E2" s="581" t="s">
        <v>107</v>
      </c>
      <c r="F2" s="254" t="s">
        <v>107</v>
      </c>
      <c r="G2" s="254" t="s">
        <v>142</v>
      </c>
      <c r="I2" s="581" t="s">
        <v>107</v>
      </c>
      <c r="J2" s="254" t="s">
        <v>107</v>
      </c>
      <c r="K2" s="254" t="s">
        <v>142</v>
      </c>
      <c r="M2" s="37"/>
      <c r="N2" s="580" t="s">
        <v>175</v>
      </c>
      <c r="O2" s="580"/>
      <c r="P2" s="37"/>
    </row>
    <row r="3" spans="1:16" ht="14.25" thickBot="1">
      <c r="A3" s="581"/>
      <c r="B3" s="254" t="s">
        <v>524</v>
      </c>
      <c r="C3" s="254" t="s">
        <v>525</v>
      </c>
      <c r="E3" s="581"/>
      <c r="F3" s="254" t="s">
        <v>526</v>
      </c>
      <c r="G3" s="254" t="s">
        <v>141</v>
      </c>
      <c r="I3" s="581"/>
      <c r="J3" s="254" t="s">
        <v>524</v>
      </c>
      <c r="K3" s="254" t="s">
        <v>141</v>
      </c>
      <c r="N3" s="247"/>
      <c r="O3" s="248"/>
      <c r="P3" s="37"/>
    </row>
    <row r="4" spans="1:16">
      <c r="A4" t="s">
        <v>527</v>
      </c>
      <c r="B4" s="46">
        <v>40</v>
      </c>
      <c r="C4">
        <v>2</v>
      </c>
      <c r="E4" t="s">
        <v>528</v>
      </c>
      <c r="F4" s="46">
        <v>60</v>
      </c>
      <c r="G4">
        <v>2</v>
      </c>
      <c r="I4" t="s">
        <v>529</v>
      </c>
      <c r="J4" s="46">
        <v>50</v>
      </c>
      <c r="K4">
        <v>2</v>
      </c>
      <c r="N4" s="246" t="s">
        <v>527</v>
      </c>
      <c r="O4" s="109" t="s">
        <v>617</v>
      </c>
    </row>
    <row r="5" spans="1:16">
      <c r="A5" t="s">
        <v>530</v>
      </c>
      <c r="B5" s="46">
        <v>41</v>
      </c>
      <c r="C5">
        <v>2</v>
      </c>
      <c r="E5" t="s">
        <v>531</v>
      </c>
      <c r="F5" s="46">
        <v>61</v>
      </c>
      <c r="G5">
        <v>2</v>
      </c>
      <c r="I5" t="s">
        <v>532</v>
      </c>
      <c r="J5" s="46">
        <v>51</v>
      </c>
      <c r="K5">
        <v>2</v>
      </c>
      <c r="N5" s="244" t="s">
        <v>530</v>
      </c>
      <c r="O5" s="110" t="s">
        <v>618</v>
      </c>
    </row>
    <row r="6" spans="1:16">
      <c r="A6" t="s">
        <v>533</v>
      </c>
      <c r="B6" s="46">
        <v>42</v>
      </c>
      <c r="C6">
        <v>2</v>
      </c>
      <c r="E6" t="s">
        <v>534</v>
      </c>
      <c r="F6" s="46">
        <v>62</v>
      </c>
      <c r="G6">
        <v>2</v>
      </c>
      <c r="I6" t="s">
        <v>535</v>
      </c>
      <c r="J6" s="46">
        <v>69</v>
      </c>
      <c r="K6">
        <v>2</v>
      </c>
      <c r="N6" s="244" t="s">
        <v>533</v>
      </c>
      <c r="O6" s="110" t="s">
        <v>619</v>
      </c>
    </row>
    <row r="7" spans="1:16">
      <c r="A7" t="s">
        <v>536</v>
      </c>
      <c r="B7" s="46">
        <v>43</v>
      </c>
      <c r="C7">
        <v>2</v>
      </c>
      <c r="E7" t="s">
        <v>537</v>
      </c>
      <c r="F7" s="46">
        <v>63</v>
      </c>
      <c r="G7">
        <v>2</v>
      </c>
      <c r="I7" t="s">
        <v>538</v>
      </c>
      <c r="J7" s="46">
        <v>70</v>
      </c>
      <c r="K7">
        <v>2</v>
      </c>
      <c r="N7" s="244" t="s">
        <v>536</v>
      </c>
      <c r="O7" s="110" t="s">
        <v>620</v>
      </c>
    </row>
    <row r="8" spans="1:16">
      <c r="A8" t="s">
        <v>539</v>
      </c>
      <c r="B8" s="46">
        <v>44</v>
      </c>
      <c r="C8">
        <v>2</v>
      </c>
      <c r="E8" t="s">
        <v>540</v>
      </c>
      <c r="F8" s="46">
        <v>64</v>
      </c>
      <c r="G8">
        <v>2</v>
      </c>
      <c r="N8" s="244" t="s">
        <v>539</v>
      </c>
      <c r="O8" s="110" t="s">
        <v>621</v>
      </c>
    </row>
    <row r="9" spans="1:16">
      <c r="A9" t="s">
        <v>541</v>
      </c>
      <c r="B9" s="46">
        <v>45</v>
      </c>
      <c r="C9">
        <v>2</v>
      </c>
      <c r="E9" t="s">
        <v>542</v>
      </c>
      <c r="F9" s="46">
        <v>65</v>
      </c>
      <c r="G9">
        <v>2</v>
      </c>
      <c r="N9" s="244" t="s">
        <v>541</v>
      </c>
      <c r="O9" s="110" t="s">
        <v>622</v>
      </c>
    </row>
    <row r="10" spans="1:16">
      <c r="A10" t="s">
        <v>543</v>
      </c>
      <c r="B10" s="46">
        <v>46</v>
      </c>
      <c r="C10">
        <v>2</v>
      </c>
      <c r="E10" t="s">
        <v>544</v>
      </c>
      <c r="F10" s="46">
        <v>66</v>
      </c>
      <c r="G10">
        <v>2</v>
      </c>
      <c r="N10" s="244" t="s">
        <v>543</v>
      </c>
      <c r="O10" s="110" t="s">
        <v>623</v>
      </c>
    </row>
    <row r="11" spans="1:16">
      <c r="A11" t="s">
        <v>545</v>
      </c>
      <c r="B11" s="46">
        <v>47</v>
      </c>
      <c r="C11">
        <v>2</v>
      </c>
      <c r="E11" t="s">
        <v>546</v>
      </c>
      <c r="F11" s="46">
        <v>67</v>
      </c>
      <c r="G11">
        <v>2</v>
      </c>
      <c r="N11" s="244" t="s">
        <v>545</v>
      </c>
      <c r="O11" s="110" t="s">
        <v>624</v>
      </c>
    </row>
    <row r="12" spans="1:16">
      <c r="A12" t="s">
        <v>547</v>
      </c>
      <c r="B12" s="46">
        <v>48</v>
      </c>
      <c r="C12">
        <v>2</v>
      </c>
      <c r="E12" t="s">
        <v>548</v>
      </c>
      <c r="F12" s="46">
        <v>68</v>
      </c>
      <c r="G12">
        <v>2</v>
      </c>
      <c r="N12" s="244" t="s">
        <v>547</v>
      </c>
      <c r="O12" s="110" t="s">
        <v>625</v>
      </c>
    </row>
    <row r="13" spans="1:16">
      <c r="A13" t="s">
        <v>549</v>
      </c>
      <c r="B13" s="46">
        <v>49</v>
      </c>
      <c r="C13">
        <v>2</v>
      </c>
      <c r="E13" t="s">
        <v>550</v>
      </c>
      <c r="F13" s="46">
        <v>71</v>
      </c>
      <c r="G13">
        <v>0</v>
      </c>
      <c r="N13" s="244" t="s">
        <v>549</v>
      </c>
      <c r="O13" s="110" t="s">
        <v>626</v>
      </c>
    </row>
    <row r="14" spans="1:16">
      <c r="A14" t="s">
        <v>551</v>
      </c>
      <c r="B14" s="46">
        <v>52</v>
      </c>
      <c r="C14">
        <v>0</v>
      </c>
      <c r="E14" t="s">
        <v>552</v>
      </c>
      <c r="F14" s="46">
        <v>72</v>
      </c>
      <c r="G14">
        <v>0</v>
      </c>
      <c r="N14" s="244" t="s">
        <v>551</v>
      </c>
      <c r="O14" s="110" t="s">
        <v>627</v>
      </c>
    </row>
    <row r="15" spans="1:16">
      <c r="A15" t="s">
        <v>553</v>
      </c>
      <c r="B15" s="46">
        <v>53</v>
      </c>
      <c r="C15">
        <v>0</v>
      </c>
      <c r="E15" t="s">
        <v>554</v>
      </c>
      <c r="F15" s="46">
        <v>73</v>
      </c>
      <c r="G15">
        <v>0</v>
      </c>
      <c r="N15" s="244" t="s">
        <v>553</v>
      </c>
      <c r="O15" s="110" t="s">
        <v>628</v>
      </c>
    </row>
    <row r="16" spans="1:16">
      <c r="A16" t="s">
        <v>555</v>
      </c>
      <c r="B16" s="46">
        <v>54</v>
      </c>
      <c r="C16">
        <v>0</v>
      </c>
      <c r="E16" t="s">
        <v>556</v>
      </c>
      <c r="F16" s="46">
        <v>74</v>
      </c>
      <c r="G16">
        <v>0</v>
      </c>
      <c r="N16" s="244" t="s">
        <v>555</v>
      </c>
      <c r="O16" s="110" t="s">
        <v>629</v>
      </c>
    </row>
    <row r="17" spans="1:15">
      <c r="A17" t="s">
        <v>557</v>
      </c>
      <c r="B17" s="46">
        <v>55</v>
      </c>
      <c r="C17">
        <v>0</v>
      </c>
      <c r="E17" t="s">
        <v>558</v>
      </c>
      <c r="F17" s="46">
        <v>75</v>
      </c>
      <c r="G17">
        <v>0</v>
      </c>
      <c r="N17" s="244" t="s">
        <v>557</v>
      </c>
      <c r="O17" s="110" t="s">
        <v>630</v>
      </c>
    </row>
    <row r="18" spans="1:15">
      <c r="A18" t="s">
        <v>559</v>
      </c>
      <c r="B18" s="46">
        <v>56</v>
      </c>
      <c r="C18">
        <v>0</v>
      </c>
      <c r="E18" t="s">
        <v>560</v>
      </c>
      <c r="F18" s="46">
        <v>76</v>
      </c>
      <c r="G18">
        <v>0</v>
      </c>
      <c r="N18" s="244" t="s">
        <v>559</v>
      </c>
      <c r="O18" s="110" t="s">
        <v>631</v>
      </c>
    </row>
    <row r="19" spans="1:15">
      <c r="A19" t="s">
        <v>561</v>
      </c>
      <c r="B19" s="46">
        <v>57</v>
      </c>
      <c r="C19">
        <v>0</v>
      </c>
      <c r="E19" t="s">
        <v>562</v>
      </c>
      <c r="F19" s="46">
        <v>77</v>
      </c>
      <c r="G19">
        <v>0</v>
      </c>
      <c r="N19" s="244" t="s">
        <v>561</v>
      </c>
      <c r="O19" s="110" t="s">
        <v>632</v>
      </c>
    </row>
    <row r="20" spans="1:15">
      <c r="A20" t="s">
        <v>563</v>
      </c>
      <c r="B20" s="46">
        <v>58</v>
      </c>
      <c r="C20">
        <v>0</v>
      </c>
      <c r="E20" t="s">
        <v>564</v>
      </c>
      <c r="F20" s="46">
        <v>78</v>
      </c>
      <c r="G20">
        <v>0</v>
      </c>
      <c r="N20" s="244" t="s">
        <v>563</v>
      </c>
      <c r="O20" s="110" t="s">
        <v>633</v>
      </c>
    </row>
    <row r="21" spans="1:15">
      <c r="A21" t="s">
        <v>565</v>
      </c>
      <c r="B21" s="46">
        <v>59</v>
      </c>
      <c r="C21">
        <v>0</v>
      </c>
      <c r="F21" s="46"/>
      <c r="N21" s="244" t="s">
        <v>565</v>
      </c>
      <c r="O21" s="110" t="s">
        <v>634</v>
      </c>
    </row>
    <row r="22" spans="1:15">
      <c r="B22" s="46"/>
      <c r="F22" s="46"/>
      <c r="N22" s="244"/>
      <c r="O22" s="110"/>
    </row>
    <row r="23" spans="1:15">
      <c r="B23" s="46"/>
      <c r="F23" s="46"/>
      <c r="N23" s="244" t="s">
        <v>567</v>
      </c>
      <c r="O23" s="110" t="s">
        <v>617</v>
      </c>
    </row>
    <row r="24" spans="1:15">
      <c r="B24" s="46"/>
      <c r="F24" s="46"/>
      <c r="N24" s="244" t="s">
        <v>570</v>
      </c>
      <c r="O24" s="110" t="s">
        <v>618</v>
      </c>
    </row>
    <row r="25" spans="1:15">
      <c r="B25" s="46"/>
      <c r="N25" s="244" t="s">
        <v>573</v>
      </c>
      <c r="O25" s="110" t="s">
        <v>619</v>
      </c>
    </row>
    <row r="26" spans="1:15">
      <c r="B26" s="46"/>
      <c r="N26" s="244" t="s">
        <v>576</v>
      </c>
      <c r="O26" s="110" t="s">
        <v>620</v>
      </c>
    </row>
    <row r="27" spans="1:15">
      <c r="B27" s="46"/>
      <c r="N27" s="244" t="s">
        <v>579</v>
      </c>
      <c r="O27" s="110" t="s">
        <v>621</v>
      </c>
    </row>
    <row r="28" spans="1:15">
      <c r="B28" s="46"/>
      <c r="N28" s="244" t="s">
        <v>581</v>
      </c>
      <c r="O28" s="110" t="s">
        <v>622</v>
      </c>
    </row>
    <row r="29" spans="1:15">
      <c r="B29" s="46"/>
      <c r="N29" s="244" t="s">
        <v>583</v>
      </c>
      <c r="O29" s="110" t="s">
        <v>623</v>
      </c>
    </row>
    <row r="30" spans="1:15">
      <c r="B30" s="46"/>
      <c r="F30" s="46"/>
      <c r="J30" s="46"/>
      <c r="N30" s="244" t="s">
        <v>585</v>
      </c>
      <c r="O30" s="110" t="s">
        <v>624</v>
      </c>
    </row>
    <row r="31" spans="1:15">
      <c r="A31" t="s">
        <v>567</v>
      </c>
      <c r="B31" s="46">
        <v>1</v>
      </c>
      <c r="C31">
        <v>2</v>
      </c>
      <c r="E31" t="s">
        <v>568</v>
      </c>
      <c r="F31" s="46">
        <v>21</v>
      </c>
      <c r="G31">
        <v>2</v>
      </c>
      <c r="I31" t="s">
        <v>569</v>
      </c>
      <c r="J31" s="46">
        <v>11</v>
      </c>
      <c r="K31">
        <v>2</v>
      </c>
      <c r="N31" s="244" t="s">
        <v>587</v>
      </c>
      <c r="O31" s="110" t="s">
        <v>625</v>
      </c>
    </row>
    <row r="32" spans="1:15">
      <c r="A32" t="s">
        <v>570</v>
      </c>
      <c r="B32" s="46">
        <v>2</v>
      </c>
      <c r="C32">
        <v>2</v>
      </c>
      <c r="E32" t="s">
        <v>571</v>
      </c>
      <c r="F32" s="46">
        <v>22</v>
      </c>
      <c r="G32">
        <v>2</v>
      </c>
      <c r="I32" t="s">
        <v>572</v>
      </c>
      <c r="J32" s="46">
        <v>12</v>
      </c>
      <c r="K32">
        <v>2</v>
      </c>
      <c r="N32" s="244" t="s">
        <v>589</v>
      </c>
      <c r="O32" s="110" t="s">
        <v>626</v>
      </c>
    </row>
    <row r="33" spans="1:15">
      <c r="A33" t="s">
        <v>573</v>
      </c>
      <c r="B33" s="46">
        <v>3</v>
      </c>
      <c r="C33">
        <v>2</v>
      </c>
      <c r="E33" t="s">
        <v>574</v>
      </c>
      <c r="F33" s="46">
        <v>23</v>
      </c>
      <c r="G33">
        <v>2</v>
      </c>
      <c r="I33" t="s">
        <v>575</v>
      </c>
      <c r="J33" s="46">
        <v>30</v>
      </c>
      <c r="K33">
        <v>2</v>
      </c>
      <c r="N33" s="244" t="s">
        <v>591</v>
      </c>
      <c r="O33" s="110" t="s">
        <v>627</v>
      </c>
    </row>
    <row r="34" spans="1:15">
      <c r="A34" t="s">
        <v>576</v>
      </c>
      <c r="B34" s="46">
        <v>4</v>
      </c>
      <c r="C34">
        <v>2</v>
      </c>
      <c r="E34" t="s">
        <v>577</v>
      </c>
      <c r="F34" s="46">
        <v>24</v>
      </c>
      <c r="G34">
        <v>2</v>
      </c>
      <c r="I34" t="s">
        <v>578</v>
      </c>
      <c r="J34" s="46">
        <v>31</v>
      </c>
      <c r="K34">
        <v>2</v>
      </c>
      <c r="N34" s="244" t="s">
        <v>593</v>
      </c>
      <c r="O34" s="110" t="s">
        <v>628</v>
      </c>
    </row>
    <row r="35" spans="1:15">
      <c r="A35" t="s">
        <v>579</v>
      </c>
      <c r="B35" s="46">
        <v>5</v>
      </c>
      <c r="C35">
        <v>2</v>
      </c>
      <c r="E35" t="s">
        <v>580</v>
      </c>
      <c r="F35" s="46">
        <v>25</v>
      </c>
      <c r="G35">
        <v>2</v>
      </c>
      <c r="N35" s="244" t="s">
        <v>595</v>
      </c>
      <c r="O35" s="110" t="s">
        <v>629</v>
      </c>
    </row>
    <row r="36" spans="1:15">
      <c r="A36" t="s">
        <v>581</v>
      </c>
      <c r="B36" s="46">
        <v>6</v>
      </c>
      <c r="C36">
        <v>2</v>
      </c>
      <c r="E36" t="s">
        <v>582</v>
      </c>
      <c r="F36" s="46">
        <v>26</v>
      </c>
      <c r="G36">
        <v>2</v>
      </c>
      <c r="N36" s="244" t="s">
        <v>597</v>
      </c>
      <c r="O36" s="110" t="s">
        <v>630</v>
      </c>
    </row>
    <row r="37" spans="1:15">
      <c r="A37" t="s">
        <v>583</v>
      </c>
      <c r="B37" s="46">
        <v>7</v>
      </c>
      <c r="C37">
        <v>2</v>
      </c>
      <c r="E37" t="s">
        <v>584</v>
      </c>
      <c r="F37" s="46">
        <v>27</v>
      </c>
      <c r="G37">
        <v>2</v>
      </c>
      <c r="N37" s="244" t="s">
        <v>599</v>
      </c>
      <c r="O37" s="110" t="s">
        <v>631</v>
      </c>
    </row>
    <row r="38" spans="1:15">
      <c r="A38" t="s">
        <v>585</v>
      </c>
      <c r="B38" s="46">
        <v>8</v>
      </c>
      <c r="C38">
        <v>2</v>
      </c>
      <c r="E38" t="s">
        <v>586</v>
      </c>
      <c r="F38" s="46">
        <v>28</v>
      </c>
      <c r="G38">
        <v>2</v>
      </c>
      <c r="N38" s="244" t="s">
        <v>601</v>
      </c>
      <c r="O38" s="110" t="s">
        <v>632</v>
      </c>
    </row>
    <row r="39" spans="1:15">
      <c r="A39" t="s">
        <v>587</v>
      </c>
      <c r="B39" s="46">
        <v>9</v>
      </c>
      <c r="C39">
        <v>2</v>
      </c>
      <c r="E39" t="s">
        <v>588</v>
      </c>
      <c r="F39" s="46">
        <v>29</v>
      </c>
      <c r="G39">
        <v>2</v>
      </c>
      <c r="N39" s="244" t="s">
        <v>603</v>
      </c>
      <c r="O39" s="110" t="s">
        <v>633</v>
      </c>
    </row>
    <row r="40" spans="1:15">
      <c r="A40" t="s">
        <v>589</v>
      </c>
      <c r="B40" s="46">
        <v>10</v>
      </c>
      <c r="C40">
        <v>2</v>
      </c>
      <c r="E40" t="s">
        <v>590</v>
      </c>
      <c r="F40" s="46">
        <v>32</v>
      </c>
      <c r="G40">
        <v>0</v>
      </c>
      <c r="N40" s="244" t="s">
        <v>605</v>
      </c>
      <c r="O40" s="110" t="s">
        <v>634</v>
      </c>
    </row>
    <row r="41" spans="1:15">
      <c r="A41" t="s">
        <v>591</v>
      </c>
      <c r="B41" s="46">
        <v>13</v>
      </c>
      <c r="C41">
        <v>0</v>
      </c>
      <c r="E41" t="s">
        <v>592</v>
      </c>
      <c r="F41" s="46">
        <v>33</v>
      </c>
      <c r="G41">
        <v>0</v>
      </c>
      <c r="N41" s="244"/>
      <c r="O41" s="110"/>
    </row>
    <row r="42" spans="1:15">
      <c r="A42" t="s">
        <v>593</v>
      </c>
      <c r="B42" s="46">
        <v>14</v>
      </c>
      <c r="C42">
        <v>0</v>
      </c>
      <c r="E42" t="s">
        <v>594</v>
      </c>
      <c r="F42" s="46">
        <v>34</v>
      </c>
      <c r="G42">
        <v>0</v>
      </c>
      <c r="N42" s="244"/>
      <c r="O42" s="110"/>
    </row>
    <row r="43" spans="1:15">
      <c r="A43" t="s">
        <v>595</v>
      </c>
      <c r="B43" s="46">
        <v>15</v>
      </c>
      <c r="C43">
        <v>0</v>
      </c>
      <c r="E43" t="s">
        <v>596</v>
      </c>
      <c r="F43" s="46">
        <v>35</v>
      </c>
      <c r="G43">
        <v>0</v>
      </c>
      <c r="N43" s="244"/>
      <c r="O43" s="110"/>
    </row>
    <row r="44" spans="1:15">
      <c r="A44" t="s">
        <v>597</v>
      </c>
      <c r="B44" s="46">
        <v>16</v>
      </c>
      <c r="C44">
        <v>0</v>
      </c>
      <c r="E44" t="s">
        <v>598</v>
      </c>
      <c r="F44" s="46">
        <v>36</v>
      </c>
      <c r="G44">
        <v>0</v>
      </c>
      <c r="N44" s="244"/>
      <c r="O44" s="110"/>
    </row>
    <row r="45" spans="1:15">
      <c r="A45" t="s">
        <v>599</v>
      </c>
      <c r="B45" s="46">
        <v>17</v>
      </c>
      <c r="C45">
        <v>0</v>
      </c>
      <c r="E45" t="s">
        <v>600</v>
      </c>
      <c r="F45" s="46">
        <v>37</v>
      </c>
      <c r="G45">
        <v>0</v>
      </c>
      <c r="N45" s="244"/>
      <c r="O45" s="110"/>
    </row>
    <row r="46" spans="1:15">
      <c r="A46" t="s">
        <v>601</v>
      </c>
      <c r="B46" s="46">
        <v>18</v>
      </c>
      <c r="C46">
        <v>0</v>
      </c>
      <c r="E46" t="s">
        <v>602</v>
      </c>
      <c r="F46" s="46">
        <v>38</v>
      </c>
      <c r="G46">
        <v>0</v>
      </c>
      <c r="N46" s="244"/>
      <c r="O46" s="110"/>
    </row>
    <row r="47" spans="1:15">
      <c r="A47" t="s">
        <v>603</v>
      </c>
      <c r="B47" s="46">
        <v>19</v>
      </c>
      <c r="C47">
        <v>0</v>
      </c>
      <c r="E47" t="s">
        <v>604</v>
      </c>
      <c r="F47" s="46">
        <v>39</v>
      </c>
      <c r="G47">
        <v>0</v>
      </c>
      <c r="N47" s="244"/>
      <c r="O47" s="110"/>
    </row>
    <row r="48" spans="1:15">
      <c r="A48" t="s">
        <v>605</v>
      </c>
      <c r="B48" s="46">
        <v>20</v>
      </c>
      <c r="C48">
        <v>0</v>
      </c>
      <c r="F48" s="46"/>
      <c r="N48" s="244"/>
      <c r="O48" s="110"/>
    </row>
    <row r="49" spans="2:15">
      <c r="B49" s="46"/>
      <c r="F49" s="46"/>
      <c r="N49" s="244"/>
      <c r="O49" s="110"/>
    </row>
    <row r="50" spans="2:15">
      <c r="N50" s="244" t="s">
        <v>608</v>
      </c>
      <c r="O50" s="110" t="s">
        <v>617</v>
      </c>
    </row>
    <row r="51" spans="2:15">
      <c r="N51" s="244" t="s">
        <v>609</v>
      </c>
      <c r="O51" s="110" t="s">
        <v>618</v>
      </c>
    </row>
    <row r="52" spans="2:15">
      <c r="N52" s="244" t="s">
        <v>610</v>
      </c>
      <c r="O52" s="110" t="s">
        <v>619</v>
      </c>
    </row>
    <row r="53" spans="2:15">
      <c r="N53" s="244" t="s">
        <v>611</v>
      </c>
      <c r="O53" s="110" t="s">
        <v>620</v>
      </c>
    </row>
    <row r="54" spans="2:15">
      <c r="N54" s="244" t="s">
        <v>612</v>
      </c>
      <c r="O54" s="110" t="s">
        <v>621</v>
      </c>
    </row>
    <row r="55" spans="2:15">
      <c r="N55" s="244" t="s">
        <v>613</v>
      </c>
      <c r="O55" s="110" t="s">
        <v>635</v>
      </c>
    </row>
    <row r="56" spans="2:15">
      <c r="N56" s="244" t="s">
        <v>614</v>
      </c>
      <c r="O56" s="110" t="s">
        <v>636</v>
      </c>
    </row>
    <row r="57" spans="2:15">
      <c r="N57" s="244" t="s">
        <v>615</v>
      </c>
      <c r="O57" s="110" t="s">
        <v>624</v>
      </c>
    </row>
    <row r="58" spans="2:15">
      <c r="N58" s="244" t="s">
        <v>616</v>
      </c>
      <c r="O58" s="110" t="s">
        <v>626</v>
      </c>
    </row>
    <row r="59" spans="2:15">
      <c r="N59" s="244" t="s">
        <v>550</v>
      </c>
      <c r="O59" s="110" t="s">
        <v>627</v>
      </c>
    </row>
    <row r="60" spans="2:15">
      <c r="N60" s="244" t="s">
        <v>552</v>
      </c>
      <c r="O60" s="110" t="s">
        <v>628</v>
      </c>
    </row>
    <row r="61" spans="2:15">
      <c r="N61" s="244" t="s">
        <v>554</v>
      </c>
      <c r="O61" s="110" t="s">
        <v>629</v>
      </c>
    </row>
    <row r="62" spans="2:15">
      <c r="N62" s="244" t="s">
        <v>556</v>
      </c>
      <c r="O62" s="110" t="s">
        <v>630</v>
      </c>
    </row>
    <row r="63" spans="2:15">
      <c r="N63" s="244" t="s">
        <v>558</v>
      </c>
      <c r="O63" s="110" t="s">
        <v>631</v>
      </c>
    </row>
    <row r="64" spans="2:15">
      <c r="N64" s="244" t="s">
        <v>560</v>
      </c>
      <c r="O64" s="110" t="s">
        <v>632</v>
      </c>
    </row>
    <row r="65" spans="14:15">
      <c r="N65" s="244" t="s">
        <v>562</v>
      </c>
      <c r="O65" s="110" t="s">
        <v>637</v>
      </c>
    </row>
    <row r="66" spans="14:15">
      <c r="N66" s="244" t="s">
        <v>564</v>
      </c>
      <c r="O66" s="110" t="s">
        <v>634</v>
      </c>
    </row>
    <row r="67" spans="14:15">
      <c r="N67" s="244"/>
      <c r="O67" s="110"/>
    </row>
    <row r="68" spans="14:15">
      <c r="N68" s="244" t="s">
        <v>568</v>
      </c>
      <c r="O68" s="110" t="s">
        <v>617</v>
      </c>
    </row>
    <row r="69" spans="14:15">
      <c r="N69" s="244" t="s">
        <v>571</v>
      </c>
      <c r="O69" s="110" t="s">
        <v>618</v>
      </c>
    </row>
    <row r="70" spans="14:15">
      <c r="N70" s="244" t="s">
        <v>574</v>
      </c>
      <c r="O70" s="110" t="s">
        <v>619</v>
      </c>
    </row>
    <row r="71" spans="14:15">
      <c r="N71" s="244" t="s">
        <v>577</v>
      </c>
      <c r="O71" s="110" t="s">
        <v>620</v>
      </c>
    </row>
    <row r="72" spans="14:15">
      <c r="N72" s="244" t="s">
        <v>580</v>
      </c>
      <c r="O72" s="110" t="s">
        <v>621</v>
      </c>
    </row>
    <row r="73" spans="14:15">
      <c r="N73" s="244" t="s">
        <v>582</v>
      </c>
      <c r="O73" s="110" t="s">
        <v>635</v>
      </c>
    </row>
    <row r="74" spans="14:15">
      <c r="N74" s="244" t="s">
        <v>584</v>
      </c>
      <c r="O74" s="110" t="s">
        <v>636</v>
      </c>
    </row>
    <row r="75" spans="14:15">
      <c r="N75" s="244" t="s">
        <v>586</v>
      </c>
      <c r="O75" s="110" t="s">
        <v>624</v>
      </c>
    </row>
    <row r="76" spans="14:15">
      <c r="N76" s="244" t="s">
        <v>588</v>
      </c>
      <c r="O76" s="110" t="s">
        <v>626</v>
      </c>
    </row>
    <row r="77" spans="14:15">
      <c r="N77" s="244" t="s">
        <v>590</v>
      </c>
      <c r="O77" s="110" t="s">
        <v>627</v>
      </c>
    </row>
    <row r="78" spans="14:15">
      <c r="N78" s="244" t="s">
        <v>592</v>
      </c>
      <c r="O78" s="110" t="s">
        <v>628</v>
      </c>
    </row>
    <row r="79" spans="14:15">
      <c r="N79" s="244" t="s">
        <v>594</v>
      </c>
      <c r="O79" s="110" t="s">
        <v>629</v>
      </c>
    </row>
    <row r="80" spans="14:15">
      <c r="N80" s="244" t="s">
        <v>596</v>
      </c>
      <c r="O80" s="110" t="s">
        <v>630</v>
      </c>
    </row>
    <row r="81" spans="14:15">
      <c r="N81" s="244" t="s">
        <v>598</v>
      </c>
      <c r="O81" s="110" t="s">
        <v>631</v>
      </c>
    </row>
    <row r="82" spans="14:15">
      <c r="N82" s="244" t="s">
        <v>600</v>
      </c>
      <c r="O82" s="110" t="s">
        <v>632</v>
      </c>
    </row>
    <row r="83" spans="14:15">
      <c r="N83" s="244" t="s">
        <v>602</v>
      </c>
      <c r="O83" s="110" t="s">
        <v>637</v>
      </c>
    </row>
    <row r="84" spans="14:15">
      <c r="N84" s="244" t="s">
        <v>604</v>
      </c>
      <c r="O84" s="110" t="s">
        <v>634</v>
      </c>
    </row>
    <row r="85" spans="14:15" ht="14.25" thickBot="1">
      <c r="N85" s="245"/>
      <c r="O85" s="111"/>
    </row>
  </sheetData>
  <sheetProtection selectLockedCells="1"/>
  <mergeCells count="7">
    <mergeCell ref="N2:O2"/>
    <mergeCell ref="A1:C1"/>
    <mergeCell ref="E1:G1"/>
    <mergeCell ref="I1:K1"/>
    <mergeCell ref="A2:A3"/>
    <mergeCell ref="E2:E3"/>
    <mergeCell ref="I2:I3"/>
  </mergeCells>
  <phoneticPr fontId="4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注意事項</vt:lpstr>
      <vt:lpstr>①学校情報入力</vt:lpstr>
      <vt:lpstr>②選手情報入力</vt:lpstr>
      <vt:lpstr>③リレー情報確認</vt:lpstr>
      <vt:lpstr>④種目別人数</vt:lpstr>
      <vt:lpstr>⑤申込一覧表</vt:lpstr>
      <vt:lpstr>記録確認表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記録確認表!Print_Area</vt:lpstr>
      <vt:lpstr>記録確認表!Print_Titles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gotoken1013</cp:lastModifiedBy>
  <cp:lastPrinted>2017-06-29T04:08:47Z</cp:lastPrinted>
  <dcterms:created xsi:type="dcterms:W3CDTF">2013-01-03T14:12:28Z</dcterms:created>
  <dcterms:modified xsi:type="dcterms:W3CDTF">2017-07-25T03:23:10Z</dcterms:modified>
</cp:coreProperties>
</file>