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◆高体連\■高体連_R02\R02一年生大会\"/>
    </mc:Choice>
  </mc:AlternateContent>
  <xr:revisionPtr revIDLastSave="0" documentId="8_{8C54249F-0395-4D63-83FF-548A3C4D7712}" xr6:coauthVersionLast="44" xr6:coauthVersionMax="44" xr10:uidLastSave="{00000000-0000-0000-0000-000000000000}"/>
  <workbookProtection workbookAlgorithmName="SHA-512" workbookHashValue="HxucY87z3NtffywDenBBizU4NH10aMsNRf94kUk9QrgQiforzioi9OjGntzmHEb2/kcpDzMlxEiWw9oXxN6/wA==" workbookSaltValue="4HE4LTFjZ4tcd/vNbuj7Nw==" workbookSpinCount="100000" lockStructure="1"/>
  <bookViews>
    <workbookView xWindow="-110" yWindow="-110" windowWidth="18220" windowHeight="11620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state="hidden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state="hidden" r:id="rId11"/>
  </sheets>
  <externalReferences>
    <externalReference r:id="rId12"/>
    <externalReference r:id="rId13"/>
  </externalReferences>
  <definedNames>
    <definedName name="_xlnm.Print_Area" localSheetId="4">④種目別人数!$A$4:$G$43</definedName>
    <definedName name="_xlnm.Print_Area" localSheetId="5">⑤申込一覧表!$A$3:$U$230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7" l="1"/>
  <c r="F14" i="17" s="1"/>
  <c r="M15" i="17"/>
  <c r="F15" i="17" s="1"/>
  <c r="M16" i="17"/>
  <c r="F16" i="17" s="1"/>
  <c r="M17" i="17"/>
  <c r="F17" i="17" s="1"/>
  <c r="M18" i="17"/>
  <c r="F18" i="17" s="1"/>
  <c r="M19" i="17"/>
  <c r="F19" i="17" s="1"/>
  <c r="M20" i="17"/>
  <c r="F20" i="17" s="1"/>
  <c r="M21" i="17"/>
  <c r="F21" i="17" s="1"/>
  <c r="M22" i="17"/>
  <c r="F22" i="17" s="1"/>
  <c r="M23" i="17"/>
  <c r="F23" i="17" s="1"/>
  <c r="M24" i="17"/>
  <c r="F24" i="17" s="1"/>
  <c r="M25" i="17"/>
  <c r="F25" i="17" s="1"/>
  <c r="M26" i="17"/>
  <c r="F26" i="17" s="1"/>
  <c r="M27" i="17"/>
  <c r="F27" i="17" s="1"/>
  <c r="M28" i="17"/>
  <c r="F28" i="17" s="1"/>
  <c r="M29" i="17"/>
  <c r="F29" i="17" s="1"/>
  <c r="K14" i="17"/>
  <c r="C14" i="17" s="1"/>
  <c r="K15" i="17"/>
  <c r="C15" i="17" s="1"/>
  <c r="K16" i="17"/>
  <c r="C16" i="17" s="1"/>
  <c r="K17" i="17"/>
  <c r="C17" i="17" s="1"/>
  <c r="K18" i="17"/>
  <c r="C18" i="17" s="1"/>
  <c r="K19" i="17"/>
  <c r="C19" i="17" s="1"/>
  <c r="K20" i="17"/>
  <c r="C20" i="17" s="1"/>
  <c r="K21" i="17"/>
  <c r="C21" i="17" s="1"/>
  <c r="K22" i="17"/>
  <c r="C22" i="17" s="1"/>
  <c r="K23" i="17"/>
  <c r="C23" i="17" s="1"/>
  <c r="K24" i="17"/>
  <c r="C24" i="17" s="1"/>
  <c r="K25" i="17"/>
  <c r="C25" i="17" s="1"/>
  <c r="K26" i="17"/>
  <c r="C26" i="17" s="1"/>
  <c r="K27" i="17"/>
  <c r="C27" i="17" s="1"/>
  <c r="K28" i="17"/>
  <c r="C28" i="17" s="1"/>
  <c r="K29" i="17"/>
  <c r="C29" i="17" s="1"/>
  <c r="K13" i="17"/>
  <c r="P207" i="20" l="1"/>
  <c r="P208" i="20"/>
  <c r="P209" i="20"/>
  <c r="P210" i="20"/>
  <c r="P211" i="20"/>
  <c r="P212" i="20"/>
  <c r="P213" i="20"/>
  <c r="P214" i="20"/>
  <c r="P215" i="20"/>
  <c r="P216" i="20"/>
  <c r="P217" i="20"/>
  <c r="P218" i="20"/>
  <c r="P219" i="20"/>
  <c r="P220" i="20"/>
  <c r="P206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68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30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92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54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16" i="20"/>
  <c r="R220" i="20" l="1"/>
  <c r="Q220" i="20"/>
  <c r="R219" i="20"/>
  <c r="Q219" i="20"/>
  <c r="R218" i="20"/>
  <c r="Q218" i="20"/>
  <c r="R217" i="20"/>
  <c r="Q217" i="20"/>
  <c r="R216" i="20"/>
  <c r="Q216" i="20"/>
  <c r="R215" i="20"/>
  <c r="Q215" i="20"/>
  <c r="R214" i="20"/>
  <c r="Q214" i="20"/>
  <c r="R213" i="20"/>
  <c r="Q213" i="20"/>
  <c r="R212" i="20"/>
  <c r="Q212" i="20"/>
  <c r="R211" i="20"/>
  <c r="Q211" i="20"/>
  <c r="R210" i="20"/>
  <c r="Q210" i="20"/>
  <c r="R209" i="20"/>
  <c r="Q209" i="20"/>
  <c r="R208" i="20"/>
  <c r="Q208" i="20"/>
  <c r="R207" i="20"/>
  <c r="Q207" i="20"/>
  <c r="R206" i="20"/>
  <c r="Q206" i="20"/>
  <c r="R182" i="20"/>
  <c r="Q182" i="20"/>
  <c r="R181" i="20"/>
  <c r="Q181" i="20"/>
  <c r="R180" i="20"/>
  <c r="Q180" i="20"/>
  <c r="R179" i="20"/>
  <c r="Q179" i="20"/>
  <c r="R178" i="20"/>
  <c r="Q178" i="20"/>
  <c r="R177" i="20"/>
  <c r="Q177" i="20"/>
  <c r="R176" i="20"/>
  <c r="Q176" i="20"/>
  <c r="R175" i="20"/>
  <c r="Q175" i="20"/>
  <c r="R174" i="20"/>
  <c r="Q174" i="20"/>
  <c r="R173" i="20"/>
  <c r="Q173" i="20"/>
  <c r="R172" i="20"/>
  <c r="Q172" i="20"/>
  <c r="R171" i="20"/>
  <c r="Q171" i="20"/>
  <c r="R170" i="20"/>
  <c r="Q170" i="20"/>
  <c r="R169" i="20"/>
  <c r="Q169" i="20"/>
  <c r="R168" i="20"/>
  <c r="Q168" i="20"/>
  <c r="R144" i="20"/>
  <c r="Q144" i="20"/>
  <c r="R143" i="20"/>
  <c r="Q143" i="20"/>
  <c r="R142" i="20"/>
  <c r="Q142" i="20"/>
  <c r="R141" i="20"/>
  <c r="Q141" i="20"/>
  <c r="R140" i="20"/>
  <c r="Q140" i="20"/>
  <c r="R139" i="20"/>
  <c r="Q139" i="20"/>
  <c r="R138" i="20"/>
  <c r="Q138" i="20"/>
  <c r="R137" i="20"/>
  <c r="Q137" i="20"/>
  <c r="R136" i="20"/>
  <c r="Q136" i="20"/>
  <c r="R135" i="20"/>
  <c r="Q135" i="20"/>
  <c r="R134" i="20"/>
  <c r="Q134" i="20"/>
  <c r="R133" i="20"/>
  <c r="Q133" i="20"/>
  <c r="R132" i="20"/>
  <c r="Q132" i="20"/>
  <c r="R131" i="20"/>
  <c r="Q131" i="20"/>
  <c r="R130" i="20"/>
  <c r="Q130" i="20"/>
  <c r="R106" i="20"/>
  <c r="Q106" i="20"/>
  <c r="R105" i="20"/>
  <c r="Q105" i="20"/>
  <c r="R104" i="20"/>
  <c r="Q104" i="20"/>
  <c r="R103" i="20"/>
  <c r="Q103" i="20"/>
  <c r="R102" i="20"/>
  <c r="Q102" i="20"/>
  <c r="R101" i="20"/>
  <c r="Q101" i="20"/>
  <c r="R100" i="20"/>
  <c r="Q100" i="20"/>
  <c r="R99" i="20"/>
  <c r="Q99" i="20"/>
  <c r="R98" i="20"/>
  <c r="Q98" i="20"/>
  <c r="R97" i="20"/>
  <c r="Q97" i="20"/>
  <c r="R96" i="20"/>
  <c r="Q96" i="20"/>
  <c r="R95" i="20"/>
  <c r="Q95" i="20"/>
  <c r="R94" i="20"/>
  <c r="Q94" i="20"/>
  <c r="R93" i="20"/>
  <c r="Q93" i="20"/>
  <c r="R92" i="20"/>
  <c r="Q92" i="20"/>
  <c r="R68" i="20"/>
  <c r="Q68" i="20"/>
  <c r="R67" i="20"/>
  <c r="Q67" i="20"/>
  <c r="R66" i="20"/>
  <c r="Q66" i="20"/>
  <c r="R65" i="20"/>
  <c r="Q65" i="20"/>
  <c r="R64" i="20"/>
  <c r="Q64" i="20"/>
  <c r="R63" i="20"/>
  <c r="Q63" i="20"/>
  <c r="R62" i="20"/>
  <c r="Q62" i="20"/>
  <c r="R61" i="20"/>
  <c r="Q61" i="20"/>
  <c r="R60" i="20"/>
  <c r="Q60" i="20"/>
  <c r="R59" i="20"/>
  <c r="Q59" i="20"/>
  <c r="R58" i="20"/>
  <c r="Q58" i="20"/>
  <c r="R57" i="20"/>
  <c r="Q57" i="20"/>
  <c r="R56" i="20"/>
  <c r="Q56" i="20"/>
  <c r="R55" i="20"/>
  <c r="Q55" i="20"/>
  <c r="R54" i="20"/>
  <c r="Q54" i="20"/>
  <c r="R30" i="20"/>
  <c r="Q30" i="20"/>
  <c r="R29" i="20"/>
  <c r="Q29" i="20"/>
  <c r="R28" i="20"/>
  <c r="Q28" i="20"/>
  <c r="R27" i="20"/>
  <c r="Q27" i="20"/>
  <c r="R26" i="20"/>
  <c r="Q26" i="20"/>
  <c r="R25" i="20"/>
  <c r="Q25" i="20"/>
  <c r="R24" i="20"/>
  <c r="Q24" i="20"/>
  <c r="R23" i="20"/>
  <c r="Q23" i="20"/>
  <c r="R22" i="20"/>
  <c r="Q22" i="20"/>
  <c r="R21" i="20"/>
  <c r="Q21" i="20"/>
  <c r="R20" i="20"/>
  <c r="Q20" i="20"/>
  <c r="R19" i="20"/>
  <c r="Q19" i="20"/>
  <c r="R18" i="20"/>
  <c r="Q18" i="20"/>
  <c r="R17" i="20"/>
  <c r="Q17" i="20"/>
  <c r="R16" i="20"/>
  <c r="Q16" i="20"/>
  <c r="D8" i="20" l="1"/>
  <c r="AJ99" i="3" l="1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X8" i="5"/>
  <c r="R8" i="5"/>
  <c r="L8" i="5"/>
  <c r="F8" i="5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L11" i="3"/>
  <c r="AP10" i="3"/>
  <c r="AL10" i="3"/>
  <c r="AO10" i="3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O72" i="3" s="1"/>
  <c r="AO73" i="3" s="1"/>
  <c r="AO74" i="3" s="1"/>
  <c r="AO75" i="3" s="1"/>
  <c r="AO76" i="3" s="1"/>
  <c r="AO77" i="3" s="1"/>
  <c r="AO78" i="3" s="1"/>
  <c r="AO79" i="3" s="1"/>
  <c r="AO80" i="3" s="1"/>
  <c r="AO81" i="3" s="1"/>
  <c r="AO82" i="3" s="1"/>
  <c r="AO83" i="3" s="1"/>
  <c r="AO84" i="3" s="1"/>
  <c r="AO85" i="3" s="1"/>
  <c r="AO86" i="3" s="1"/>
  <c r="AO87" i="3" s="1"/>
  <c r="AO88" i="3" s="1"/>
  <c r="AO89" i="3" s="1"/>
  <c r="AO90" i="3" s="1"/>
  <c r="AO91" i="3" s="1"/>
  <c r="AO92" i="3" s="1"/>
  <c r="AO93" i="3" s="1"/>
  <c r="AO94" i="3" s="1"/>
  <c r="AO95" i="3" s="1"/>
  <c r="AO96" i="3" s="1"/>
  <c r="AO97" i="3" s="1"/>
  <c r="AO98" i="3" s="1"/>
  <c r="AO99" i="3" s="1"/>
  <c r="AK10" i="3"/>
  <c r="AK11" i="3" s="1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J10" i="3"/>
  <c r="AM10" i="3"/>
  <c r="AM11" i="3" s="1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I10" i="3"/>
  <c r="AI11" i="3" s="1"/>
  <c r="AN9" i="3" l="1"/>
  <c r="AP9" i="3"/>
  <c r="AK12" i="3"/>
  <c r="AK13" i="3" s="1"/>
  <c r="AK14" i="3" s="1"/>
  <c r="AK15" i="3" s="1"/>
  <c r="AK16" i="3" s="1"/>
  <c r="AK17" i="3" s="1"/>
  <c r="AK18" i="3" s="1"/>
  <c r="AK19" i="3" s="1"/>
  <c r="AK20" i="3" s="1"/>
  <c r="AK21" i="3" s="1"/>
  <c r="AK22" i="3" s="1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33" i="3" s="1"/>
  <c r="AK34" i="3" s="1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45" i="3" s="1"/>
  <c r="AK46" i="3" s="1"/>
  <c r="AK47" i="3" s="1"/>
  <c r="AK48" i="3" s="1"/>
  <c r="AK49" i="3" s="1"/>
  <c r="AK50" i="3" s="1"/>
  <c r="AK51" i="3" s="1"/>
  <c r="AK52" i="3" s="1"/>
  <c r="AK53" i="3" s="1"/>
  <c r="AK54" i="3" s="1"/>
  <c r="AK55" i="3" s="1"/>
  <c r="AK56" i="3" s="1"/>
  <c r="AK57" i="3" s="1"/>
  <c r="AK58" i="3" s="1"/>
  <c r="AK59" i="3" s="1"/>
  <c r="AK60" i="3" s="1"/>
  <c r="AK61" i="3" s="1"/>
  <c r="AK62" i="3" s="1"/>
  <c r="AK63" i="3" s="1"/>
  <c r="AK64" i="3" s="1"/>
  <c r="AK65" i="3" s="1"/>
  <c r="AK66" i="3" s="1"/>
  <c r="AK67" i="3" s="1"/>
  <c r="AK68" i="3" s="1"/>
  <c r="AK69" i="3" s="1"/>
  <c r="AK70" i="3" s="1"/>
  <c r="AK71" i="3" s="1"/>
  <c r="AK72" i="3" s="1"/>
  <c r="AK73" i="3" s="1"/>
  <c r="AK74" i="3" s="1"/>
  <c r="AK75" i="3" s="1"/>
  <c r="AK76" i="3" s="1"/>
  <c r="AK77" i="3" s="1"/>
  <c r="AK78" i="3" s="1"/>
  <c r="AK79" i="3" s="1"/>
  <c r="AK80" i="3" s="1"/>
  <c r="AK81" i="3" s="1"/>
  <c r="AK82" i="3" s="1"/>
  <c r="AK83" i="3" s="1"/>
  <c r="AK84" i="3" s="1"/>
  <c r="AK85" i="3" s="1"/>
  <c r="AK86" i="3" s="1"/>
  <c r="AK87" i="3" s="1"/>
  <c r="AK88" i="3" s="1"/>
  <c r="AK89" i="3" s="1"/>
  <c r="AK90" i="3" s="1"/>
  <c r="AK91" i="3" s="1"/>
  <c r="AK92" i="3" s="1"/>
  <c r="AK93" i="3" s="1"/>
  <c r="AK94" i="3" s="1"/>
  <c r="AK95" i="3" s="1"/>
  <c r="AK96" i="3" s="1"/>
  <c r="AK97" i="3" s="1"/>
  <c r="AK98" i="3" s="1"/>
  <c r="AK99" i="3" s="1"/>
  <c r="AL9" i="3"/>
  <c r="L14" i="5" s="1"/>
  <c r="R14" i="5" l="1"/>
  <c r="U13" i="5"/>
  <c r="A25" i="19" s="1"/>
  <c r="U9" i="5"/>
  <c r="A21" i="19" s="1"/>
  <c r="U12" i="5"/>
  <c r="A24" i="19" s="1"/>
  <c r="U8" i="5"/>
  <c r="A20" i="19" s="1"/>
  <c r="U11" i="5"/>
  <c r="A23" i="19" s="1"/>
  <c r="X14" i="5"/>
  <c r="U10" i="5"/>
  <c r="A22" i="19" s="1"/>
  <c r="I13" i="5"/>
  <c r="A13" i="19" s="1"/>
  <c r="I9" i="5"/>
  <c r="A9" i="19" s="1"/>
  <c r="I11" i="5"/>
  <c r="A11" i="19" s="1"/>
  <c r="I12" i="5"/>
  <c r="A12" i="19" s="1"/>
  <c r="I10" i="5"/>
  <c r="A10" i="19" s="1"/>
  <c r="I8" i="5"/>
  <c r="A8" i="19" s="1"/>
  <c r="AJ16" i="3"/>
  <c r="AJ15" i="3"/>
  <c r="AJ14" i="3"/>
  <c r="AJ13" i="3"/>
  <c r="AJ12" i="3"/>
  <c r="AJ11" i="3"/>
  <c r="AI12" i="3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AI60" i="3" s="1"/>
  <c r="AI61" i="3" s="1"/>
  <c r="AI62" i="3" s="1"/>
  <c r="AI63" i="3" s="1"/>
  <c r="AI64" i="3" s="1"/>
  <c r="AI65" i="3" s="1"/>
  <c r="AI66" i="3" s="1"/>
  <c r="AI67" i="3" s="1"/>
  <c r="AI68" i="3" s="1"/>
  <c r="AI69" i="3" s="1"/>
  <c r="AI70" i="3" s="1"/>
  <c r="AI71" i="3" s="1"/>
  <c r="AI72" i="3" s="1"/>
  <c r="AI73" i="3" s="1"/>
  <c r="AI74" i="3" s="1"/>
  <c r="AI75" i="3" s="1"/>
  <c r="AI76" i="3" s="1"/>
  <c r="AI77" i="3" s="1"/>
  <c r="AI78" i="3" s="1"/>
  <c r="AI79" i="3" s="1"/>
  <c r="AI80" i="3" s="1"/>
  <c r="AI81" i="3" s="1"/>
  <c r="AI82" i="3" s="1"/>
  <c r="AI83" i="3" s="1"/>
  <c r="AI84" i="3" s="1"/>
  <c r="AI85" i="3" s="1"/>
  <c r="AI86" i="3" s="1"/>
  <c r="AI87" i="3" s="1"/>
  <c r="AI88" i="3" s="1"/>
  <c r="AI89" i="3" s="1"/>
  <c r="AI90" i="3" s="1"/>
  <c r="AI91" i="3" s="1"/>
  <c r="AI92" i="3" s="1"/>
  <c r="AI93" i="3" s="1"/>
  <c r="AI94" i="3" s="1"/>
  <c r="AI95" i="3" s="1"/>
  <c r="AI96" i="3" s="1"/>
  <c r="AI97" i="3" s="1"/>
  <c r="AI98" i="3" s="1"/>
  <c r="AI99" i="3" s="1"/>
  <c r="AM12" i="3"/>
  <c r="AM13" i="3" s="1"/>
  <c r="AM14" i="3" s="1"/>
  <c r="AM15" i="3" s="1"/>
  <c r="AM16" i="3" s="1"/>
  <c r="AM17" i="3" s="1"/>
  <c r="AM18" i="3" s="1"/>
  <c r="AM19" i="3" s="1"/>
  <c r="AM20" i="3" s="1"/>
  <c r="AM21" i="3" s="1"/>
  <c r="AM22" i="3" s="1"/>
  <c r="AM23" i="3" s="1"/>
  <c r="AM24" i="3" s="1"/>
  <c r="AM25" i="3" s="1"/>
  <c r="AM26" i="3" s="1"/>
  <c r="AM27" i="3" s="1"/>
  <c r="AM28" i="3" s="1"/>
  <c r="AM29" i="3" s="1"/>
  <c r="AM30" i="3" s="1"/>
  <c r="AM31" i="3" s="1"/>
  <c r="AM32" i="3" s="1"/>
  <c r="AM33" i="3" s="1"/>
  <c r="AM34" i="3" s="1"/>
  <c r="AM35" i="3" s="1"/>
  <c r="AM36" i="3" s="1"/>
  <c r="AM37" i="3" s="1"/>
  <c r="AM38" i="3" s="1"/>
  <c r="AM39" i="3" s="1"/>
  <c r="AM40" i="3" s="1"/>
  <c r="AM41" i="3" s="1"/>
  <c r="AM42" i="3" s="1"/>
  <c r="AM43" i="3" s="1"/>
  <c r="AM44" i="3" s="1"/>
  <c r="AM45" i="3" s="1"/>
  <c r="AM46" i="3" s="1"/>
  <c r="AM47" i="3" s="1"/>
  <c r="AM48" i="3" s="1"/>
  <c r="AM49" i="3" s="1"/>
  <c r="AM50" i="3" s="1"/>
  <c r="AM51" i="3" s="1"/>
  <c r="AM52" i="3" s="1"/>
  <c r="AM53" i="3" s="1"/>
  <c r="AM54" i="3" s="1"/>
  <c r="AM55" i="3" s="1"/>
  <c r="AM56" i="3" s="1"/>
  <c r="AM57" i="3" s="1"/>
  <c r="AM58" i="3" s="1"/>
  <c r="AM59" i="3" s="1"/>
  <c r="AM60" i="3" s="1"/>
  <c r="AM61" i="3" s="1"/>
  <c r="AM62" i="3" s="1"/>
  <c r="AM63" i="3" s="1"/>
  <c r="AM64" i="3" s="1"/>
  <c r="AM65" i="3" s="1"/>
  <c r="AM66" i="3" s="1"/>
  <c r="AM67" i="3" s="1"/>
  <c r="AM68" i="3" s="1"/>
  <c r="AM69" i="3" s="1"/>
  <c r="AM70" i="3" s="1"/>
  <c r="AM71" i="3" s="1"/>
  <c r="AM72" i="3" s="1"/>
  <c r="AM73" i="3" s="1"/>
  <c r="AM74" i="3" s="1"/>
  <c r="AM75" i="3" s="1"/>
  <c r="AM76" i="3" s="1"/>
  <c r="AM77" i="3" s="1"/>
  <c r="AM78" i="3" s="1"/>
  <c r="AM79" i="3" s="1"/>
  <c r="AM80" i="3" s="1"/>
  <c r="AM81" i="3" s="1"/>
  <c r="AM82" i="3" s="1"/>
  <c r="AM83" i="3" s="1"/>
  <c r="AM84" i="3" s="1"/>
  <c r="AM85" i="3" s="1"/>
  <c r="AM86" i="3" s="1"/>
  <c r="AM87" i="3" s="1"/>
  <c r="AM88" i="3" s="1"/>
  <c r="AM89" i="3" s="1"/>
  <c r="AM90" i="3" s="1"/>
  <c r="AM91" i="3" s="1"/>
  <c r="AM92" i="3" s="1"/>
  <c r="AM93" i="3" s="1"/>
  <c r="AM94" i="3" s="1"/>
  <c r="AM95" i="3" s="1"/>
  <c r="AM96" i="3" s="1"/>
  <c r="AM97" i="3" s="1"/>
  <c r="AM98" i="3" s="1"/>
  <c r="AM99" i="3" s="1"/>
  <c r="O12" i="5" s="1"/>
  <c r="A18" i="19" s="1"/>
  <c r="O13" i="5" l="1"/>
  <c r="A19" i="19" s="1"/>
  <c r="B19" i="19" s="1"/>
  <c r="K11" i="19"/>
  <c r="L11" i="19"/>
  <c r="J11" i="19"/>
  <c r="M11" i="19"/>
  <c r="B11" i="19"/>
  <c r="K21" i="19"/>
  <c r="B21" i="19"/>
  <c r="L21" i="19"/>
  <c r="J21" i="19"/>
  <c r="M21" i="19"/>
  <c r="B18" i="19"/>
  <c r="M18" i="19"/>
  <c r="J18" i="19"/>
  <c r="C18" i="19"/>
  <c r="E18" i="19" s="1"/>
  <c r="K18" i="19"/>
  <c r="L18" i="19"/>
  <c r="D18" i="19"/>
  <c r="L8" i="19"/>
  <c r="K8" i="19"/>
  <c r="J8" i="19"/>
  <c r="M8" i="19"/>
  <c r="B8" i="19"/>
  <c r="K9" i="19"/>
  <c r="L9" i="19"/>
  <c r="M9" i="19"/>
  <c r="J9" i="19"/>
  <c r="B9" i="19"/>
  <c r="K23" i="19"/>
  <c r="B23" i="19"/>
  <c r="L23" i="19"/>
  <c r="M23" i="19"/>
  <c r="J23" i="19"/>
  <c r="K25" i="19"/>
  <c r="B25" i="19"/>
  <c r="L25" i="19"/>
  <c r="C25" i="19"/>
  <c r="E25" i="19" s="1"/>
  <c r="D25" i="19"/>
  <c r="J25" i="19"/>
  <c r="M25" i="19"/>
  <c r="M10" i="19"/>
  <c r="J10" i="19"/>
  <c r="B10" i="19"/>
  <c r="K10" i="19"/>
  <c r="L10" i="19"/>
  <c r="K13" i="19"/>
  <c r="C13" i="19"/>
  <c r="E13" i="19" s="1"/>
  <c r="B13" i="19"/>
  <c r="D13" i="19"/>
  <c r="J13" i="19"/>
  <c r="L13" i="19"/>
  <c r="M13" i="19"/>
  <c r="L20" i="19"/>
  <c r="K20" i="19"/>
  <c r="M20" i="19"/>
  <c r="B20" i="19"/>
  <c r="J20" i="19"/>
  <c r="M12" i="19"/>
  <c r="C12" i="19"/>
  <c r="E12" i="19" s="1"/>
  <c r="J12" i="19"/>
  <c r="D12" i="19"/>
  <c r="K12" i="19"/>
  <c r="L12" i="19"/>
  <c r="B12" i="19"/>
  <c r="M22" i="19"/>
  <c r="B22" i="19"/>
  <c r="J22" i="19"/>
  <c r="K22" i="19"/>
  <c r="L22" i="19"/>
  <c r="M24" i="19"/>
  <c r="B24" i="19"/>
  <c r="J24" i="19"/>
  <c r="C24" i="19"/>
  <c r="E24" i="19" s="1"/>
  <c r="K24" i="19"/>
  <c r="D24" i="19"/>
  <c r="L24" i="19"/>
  <c r="O8" i="5"/>
  <c r="A14" i="19" s="1"/>
  <c r="O11" i="5"/>
  <c r="A17" i="19" s="1"/>
  <c r="O10" i="5"/>
  <c r="A16" i="19" s="1"/>
  <c r="O9" i="5"/>
  <c r="A15" i="19" s="1"/>
  <c r="AJ9" i="3"/>
  <c r="F14" i="5" s="1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D19" i="19" l="1"/>
  <c r="L19" i="19"/>
  <c r="C19" i="19"/>
  <c r="E19" i="19" s="1"/>
  <c r="J19" i="19"/>
  <c r="M19" i="19"/>
  <c r="K19" i="19"/>
  <c r="B17" i="19"/>
  <c r="K17" i="19"/>
  <c r="L17" i="19"/>
  <c r="J17" i="19"/>
  <c r="M17" i="19"/>
  <c r="K14" i="19"/>
  <c r="J14" i="19"/>
  <c r="M14" i="19"/>
  <c r="B14" i="19"/>
  <c r="L14" i="19"/>
  <c r="B15" i="19"/>
  <c r="K15" i="19"/>
  <c r="L15" i="19"/>
  <c r="M15" i="19"/>
  <c r="J15" i="19"/>
  <c r="B16" i="19"/>
  <c r="M16" i="19"/>
  <c r="J16" i="19"/>
  <c r="K16" i="19"/>
  <c r="L16" i="19"/>
  <c r="C8" i="5"/>
  <c r="A2" i="19" s="1"/>
  <c r="C11" i="5"/>
  <c r="A5" i="19" s="1"/>
  <c r="C9" i="5"/>
  <c r="A3" i="19" s="1"/>
  <c r="C10" i="5"/>
  <c r="A4" i="19" s="1"/>
  <c r="C13" i="5"/>
  <c r="A7" i="19" s="1"/>
  <c r="C12" i="5"/>
  <c r="A6" i="19" s="1"/>
  <c r="E2" i="21"/>
  <c r="A6" i="17"/>
  <c r="F4" i="17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B3" i="19" l="1"/>
  <c r="L3" i="19"/>
  <c r="M3" i="19"/>
  <c r="J3" i="19"/>
  <c r="K3" i="19"/>
  <c r="B6" i="19"/>
  <c r="J6" i="19"/>
  <c r="K6" i="19"/>
  <c r="L6" i="19"/>
  <c r="M6" i="19"/>
  <c r="D6" i="19"/>
  <c r="C6" i="19"/>
  <c r="E6" i="19" s="1"/>
  <c r="B5" i="19"/>
  <c r="L5" i="19"/>
  <c r="M5" i="19"/>
  <c r="J5" i="19"/>
  <c r="K5" i="19"/>
  <c r="D5" i="19"/>
  <c r="B7" i="19"/>
  <c r="L7" i="19"/>
  <c r="M7" i="19"/>
  <c r="J7" i="19"/>
  <c r="K7" i="19"/>
  <c r="D7" i="19"/>
  <c r="C7" i="19"/>
  <c r="E7" i="19" s="1"/>
  <c r="L2" i="19"/>
  <c r="K2" i="19"/>
  <c r="D2" i="19"/>
  <c r="J2" i="19"/>
  <c r="M2" i="19"/>
  <c r="B2" i="19"/>
  <c r="B4" i="19"/>
  <c r="J4" i="19"/>
  <c r="K4" i="19"/>
  <c r="L4" i="19"/>
  <c r="M4" i="19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I5" i="21"/>
  <c r="I4" i="21"/>
  <c r="K2" i="21"/>
  <c r="B9" i="21"/>
  <c r="C9" i="21"/>
  <c r="F9" i="21"/>
  <c r="G9" i="21"/>
  <c r="H9" i="21"/>
  <c r="I9" i="21"/>
  <c r="J9" i="21"/>
  <c r="K9" i="21"/>
  <c r="B10" i="21"/>
  <c r="C10" i="21"/>
  <c r="F10" i="21"/>
  <c r="G10" i="21"/>
  <c r="H10" i="21"/>
  <c r="I10" i="21"/>
  <c r="J10" i="21"/>
  <c r="K10" i="21"/>
  <c r="B11" i="21"/>
  <c r="C11" i="21"/>
  <c r="F11" i="21"/>
  <c r="G11" i="21"/>
  <c r="H11" i="21"/>
  <c r="I11" i="21"/>
  <c r="J11" i="21"/>
  <c r="K11" i="21"/>
  <c r="B12" i="21"/>
  <c r="C12" i="21"/>
  <c r="F12" i="21"/>
  <c r="G12" i="21"/>
  <c r="H12" i="21"/>
  <c r="I12" i="21"/>
  <c r="J12" i="21"/>
  <c r="K12" i="21"/>
  <c r="B13" i="21"/>
  <c r="C13" i="21"/>
  <c r="F13" i="21"/>
  <c r="G13" i="21"/>
  <c r="H13" i="21"/>
  <c r="I13" i="21"/>
  <c r="J13" i="21"/>
  <c r="K13" i="21"/>
  <c r="B14" i="21"/>
  <c r="C14" i="21"/>
  <c r="F14" i="21"/>
  <c r="G14" i="21"/>
  <c r="H14" i="21"/>
  <c r="I14" i="21"/>
  <c r="J14" i="21"/>
  <c r="K14" i="21"/>
  <c r="B15" i="21"/>
  <c r="C15" i="21"/>
  <c r="F15" i="21"/>
  <c r="G15" i="21"/>
  <c r="H15" i="21"/>
  <c r="I15" i="21"/>
  <c r="J15" i="21"/>
  <c r="K15" i="21"/>
  <c r="B16" i="21"/>
  <c r="C16" i="21"/>
  <c r="F16" i="21"/>
  <c r="G16" i="21"/>
  <c r="H16" i="21"/>
  <c r="I16" i="21"/>
  <c r="J16" i="21"/>
  <c r="K16" i="21"/>
  <c r="B17" i="21"/>
  <c r="C17" i="21"/>
  <c r="F17" i="21"/>
  <c r="G17" i="21"/>
  <c r="H17" i="21"/>
  <c r="I17" i="21"/>
  <c r="J17" i="21"/>
  <c r="K17" i="21"/>
  <c r="B18" i="21"/>
  <c r="C18" i="21"/>
  <c r="F18" i="21"/>
  <c r="G18" i="21"/>
  <c r="H18" i="21"/>
  <c r="I18" i="21"/>
  <c r="J18" i="21"/>
  <c r="K18" i="21"/>
  <c r="B19" i="21"/>
  <c r="C19" i="21"/>
  <c r="F19" i="21"/>
  <c r="G19" i="21"/>
  <c r="H19" i="21"/>
  <c r="I19" i="21"/>
  <c r="J19" i="21"/>
  <c r="K19" i="21"/>
  <c r="B20" i="21"/>
  <c r="C20" i="21"/>
  <c r="F20" i="21"/>
  <c r="G20" i="21"/>
  <c r="H20" i="21"/>
  <c r="I20" i="21"/>
  <c r="J20" i="21"/>
  <c r="K20" i="21"/>
  <c r="B21" i="21"/>
  <c r="C21" i="21"/>
  <c r="F21" i="21"/>
  <c r="G21" i="21"/>
  <c r="H21" i="21"/>
  <c r="I21" i="21"/>
  <c r="J21" i="21"/>
  <c r="K21" i="21"/>
  <c r="B22" i="21"/>
  <c r="C22" i="21"/>
  <c r="F22" i="21"/>
  <c r="G22" i="21"/>
  <c r="H22" i="21"/>
  <c r="I22" i="21"/>
  <c r="J22" i="21"/>
  <c r="K22" i="21"/>
  <c r="B23" i="21"/>
  <c r="C23" i="21"/>
  <c r="F23" i="21"/>
  <c r="G23" i="21"/>
  <c r="H23" i="21"/>
  <c r="I23" i="21"/>
  <c r="J23" i="21"/>
  <c r="K23" i="21"/>
  <c r="B24" i="21"/>
  <c r="C24" i="21"/>
  <c r="F24" i="21"/>
  <c r="G24" i="21"/>
  <c r="H24" i="21"/>
  <c r="I24" i="21"/>
  <c r="J24" i="21"/>
  <c r="K24" i="21"/>
  <c r="B25" i="21"/>
  <c r="C25" i="21"/>
  <c r="F25" i="21"/>
  <c r="G25" i="21"/>
  <c r="H25" i="21"/>
  <c r="I25" i="21"/>
  <c r="J25" i="21"/>
  <c r="K25" i="21"/>
  <c r="B26" i="21"/>
  <c r="C26" i="21"/>
  <c r="F26" i="21"/>
  <c r="G26" i="21"/>
  <c r="H26" i="21"/>
  <c r="I26" i="21"/>
  <c r="J26" i="21"/>
  <c r="K26" i="21"/>
  <c r="B27" i="21"/>
  <c r="C27" i="21"/>
  <c r="F27" i="21"/>
  <c r="G27" i="21"/>
  <c r="H27" i="21"/>
  <c r="I27" i="21"/>
  <c r="J27" i="21"/>
  <c r="K27" i="21"/>
  <c r="B28" i="21"/>
  <c r="C28" i="21"/>
  <c r="F28" i="21"/>
  <c r="G28" i="21"/>
  <c r="H28" i="21"/>
  <c r="I28" i="21"/>
  <c r="J28" i="21"/>
  <c r="K28" i="21"/>
  <c r="B29" i="21"/>
  <c r="C29" i="21"/>
  <c r="F29" i="21"/>
  <c r="G29" i="21"/>
  <c r="H29" i="21"/>
  <c r="I29" i="21"/>
  <c r="J29" i="21"/>
  <c r="K29" i="21"/>
  <c r="B30" i="21"/>
  <c r="C30" i="21"/>
  <c r="F30" i="21"/>
  <c r="G30" i="21"/>
  <c r="H30" i="21"/>
  <c r="I30" i="21"/>
  <c r="J30" i="21"/>
  <c r="K30" i="21"/>
  <c r="B31" i="21"/>
  <c r="C31" i="21"/>
  <c r="F31" i="21"/>
  <c r="G31" i="21"/>
  <c r="H31" i="21"/>
  <c r="I31" i="21"/>
  <c r="J31" i="21"/>
  <c r="K31" i="21"/>
  <c r="B32" i="21"/>
  <c r="C32" i="21"/>
  <c r="F32" i="21"/>
  <c r="G32" i="21"/>
  <c r="H32" i="21"/>
  <c r="I32" i="21"/>
  <c r="J32" i="21"/>
  <c r="K32" i="21"/>
  <c r="B33" i="21"/>
  <c r="C33" i="21"/>
  <c r="F33" i="21"/>
  <c r="G33" i="21"/>
  <c r="H33" i="21"/>
  <c r="I33" i="21"/>
  <c r="J33" i="21"/>
  <c r="K33" i="21"/>
  <c r="B34" i="21"/>
  <c r="C34" i="21"/>
  <c r="F34" i="21"/>
  <c r="G34" i="21"/>
  <c r="H34" i="21"/>
  <c r="I34" i="21"/>
  <c r="J34" i="21"/>
  <c r="K34" i="21"/>
  <c r="B35" i="21"/>
  <c r="C35" i="21"/>
  <c r="F35" i="21"/>
  <c r="G35" i="21"/>
  <c r="H35" i="21"/>
  <c r="I35" i="21"/>
  <c r="J35" i="21"/>
  <c r="K35" i="21"/>
  <c r="B36" i="21"/>
  <c r="C36" i="21"/>
  <c r="F36" i="21"/>
  <c r="G36" i="21"/>
  <c r="H36" i="21"/>
  <c r="I36" i="21"/>
  <c r="J36" i="21"/>
  <c r="K36" i="21"/>
  <c r="B37" i="21"/>
  <c r="C37" i="21"/>
  <c r="F37" i="21"/>
  <c r="G37" i="21"/>
  <c r="H37" i="21"/>
  <c r="I37" i="21"/>
  <c r="J37" i="21"/>
  <c r="K37" i="21"/>
  <c r="B38" i="21"/>
  <c r="C38" i="21"/>
  <c r="F38" i="21"/>
  <c r="G38" i="21"/>
  <c r="H38" i="21"/>
  <c r="I38" i="21"/>
  <c r="J38" i="21"/>
  <c r="K38" i="21"/>
  <c r="B39" i="21"/>
  <c r="C39" i="21"/>
  <c r="F39" i="21"/>
  <c r="G39" i="21"/>
  <c r="H39" i="21"/>
  <c r="I39" i="21"/>
  <c r="J39" i="21"/>
  <c r="K39" i="21"/>
  <c r="B40" i="21"/>
  <c r="C40" i="21"/>
  <c r="F40" i="21"/>
  <c r="G40" i="21"/>
  <c r="H40" i="21"/>
  <c r="I40" i="21"/>
  <c r="J40" i="21"/>
  <c r="K40" i="21"/>
  <c r="B41" i="21"/>
  <c r="C41" i="21"/>
  <c r="F41" i="21"/>
  <c r="G41" i="21"/>
  <c r="H41" i="21"/>
  <c r="I41" i="21"/>
  <c r="J41" i="21"/>
  <c r="K41" i="21"/>
  <c r="B42" i="21"/>
  <c r="C42" i="21"/>
  <c r="F42" i="21"/>
  <c r="G42" i="21"/>
  <c r="H42" i="21"/>
  <c r="I42" i="21"/>
  <c r="J42" i="21"/>
  <c r="K42" i="21"/>
  <c r="B43" i="21"/>
  <c r="C43" i="21"/>
  <c r="F43" i="21"/>
  <c r="G43" i="21"/>
  <c r="H43" i="21"/>
  <c r="I43" i="21"/>
  <c r="J43" i="21"/>
  <c r="K43" i="21"/>
  <c r="B44" i="21"/>
  <c r="C44" i="21"/>
  <c r="F44" i="21"/>
  <c r="G44" i="21"/>
  <c r="H44" i="21"/>
  <c r="I44" i="21"/>
  <c r="J44" i="21"/>
  <c r="K44" i="21"/>
  <c r="B45" i="21"/>
  <c r="C45" i="21"/>
  <c r="F45" i="21"/>
  <c r="G45" i="21"/>
  <c r="H45" i="21"/>
  <c r="I45" i="21"/>
  <c r="J45" i="21"/>
  <c r="K45" i="21"/>
  <c r="B46" i="21"/>
  <c r="C46" i="21"/>
  <c r="F46" i="21"/>
  <c r="G46" i="21"/>
  <c r="H46" i="21"/>
  <c r="I46" i="21"/>
  <c r="J46" i="21"/>
  <c r="K46" i="21"/>
  <c r="B47" i="21"/>
  <c r="C47" i="21"/>
  <c r="F47" i="21"/>
  <c r="G47" i="21"/>
  <c r="H47" i="21"/>
  <c r="I47" i="21"/>
  <c r="J47" i="21"/>
  <c r="K47" i="21"/>
  <c r="B48" i="21"/>
  <c r="C48" i="21"/>
  <c r="F48" i="21"/>
  <c r="G48" i="21"/>
  <c r="H48" i="21"/>
  <c r="I48" i="21"/>
  <c r="J48" i="21"/>
  <c r="K48" i="21"/>
  <c r="B49" i="21"/>
  <c r="C49" i="21"/>
  <c r="F49" i="21"/>
  <c r="G49" i="21"/>
  <c r="H49" i="21"/>
  <c r="I49" i="21"/>
  <c r="J49" i="21"/>
  <c r="K49" i="21"/>
  <c r="B50" i="21"/>
  <c r="C50" i="21"/>
  <c r="F50" i="21"/>
  <c r="G50" i="21"/>
  <c r="H50" i="21"/>
  <c r="I50" i="21"/>
  <c r="J50" i="21"/>
  <c r="K50" i="21"/>
  <c r="B51" i="21"/>
  <c r="C51" i="21"/>
  <c r="F51" i="21"/>
  <c r="G51" i="21"/>
  <c r="H51" i="21"/>
  <c r="I51" i="21"/>
  <c r="J51" i="21"/>
  <c r="K51" i="21"/>
  <c r="B52" i="21"/>
  <c r="C52" i="21"/>
  <c r="F52" i="21"/>
  <c r="G52" i="21"/>
  <c r="H52" i="21"/>
  <c r="I52" i="21"/>
  <c r="J52" i="21"/>
  <c r="K52" i="21"/>
  <c r="B53" i="21"/>
  <c r="C53" i="21"/>
  <c r="F53" i="21"/>
  <c r="G53" i="21"/>
  <c r="H53" i="21"/>
  <c r="I53" i="21"/>
  <c r="J53" i="21"/>
  <c r="K53" i="21"/>
  <c r="B54" i="21"/>
  <c r="C54" i="21"/>
  <c r="F54" i="21"/>
  <c r="G54" i="21"/>
  <c r="H54" i="21"/>
  <c r="I54" i="21"/>
  <c r="J54" i="21"/>
  <c r="K54" i="21"/>
  <c r="B55" i="21"/>
  <c r="C55" i="21"/>
  <c r="F55" i="21"/>
  <c r="G55" i="21"/>
  <c r="H55" i="21"/>
  <c r="I55" i="21"/>
  <c r="J55" i="21"/>
  <c r="K55" i="21"/>
  <c r="B56" i="21"/>
  <c r="C56" i="21"/>
  <c r="F56" i="21"/>
  <c r="G56" i="21"/>
  <c r="H56" i="21"/>
  <c r="I56" i="21"/>
  <c r="J56" i="21"/>
  <c r="K56" i="21"/>
  <c r="B57" i="21"/>
  <c r="C57" i="21"/>
  <c r="F57" i="21"/>
  <c r="G57" i="21"/>
  <c r="H57" i="21"/>
  <c r="I57" i="21"/>
  <c r="J57" i="21"/>
  <c r="K57" i="21"/>
  <c r="B58" i="21"/>
  <c r="C58" i="21"/>
  <c r="F58" i="21"/>
  <c r="G58" i="21"/>
  <c r="H58" i="21"/>
  <c r="I58" i="21"/>
  <c r="J58" i="21"/>
  <c r="K58" i="21"/>
  <c r="B59" i="21"/>
  <c r="C59" i="21"/>
  <c r="F59" i="21"/>
  <c r="G59" i="21"/>
  <c r="H59" i="21"/>
  <c r="I59" i="21"/>
  <c r="J59" i="21"/>
  <c r="K59" i="21"/>
  <c r="B60" i="21"/>
  <c r="C60" i="21"/>
  <c r="F60" i="21"/>
  <c r="G60" i="21"/>
  <c r="H60" i="21"/>
  <c r="I60" i="21"/>
  <c r="J60" i="21"/>
  <c r="K60" i="21"/>
  <c r="B61" i="21"/>
  <c r="C61" i="21"/>
  <c r="F61" i="21"/>
  <c r="G61" i="21"/>
  <c r="H61" i="21"/>
  <c r="I61" i="21"/>
  <c r="J61" i="21"/>
  <c r="K61" i="21"/>
  <c r="B62" i="21"/>
  <c r="C62" i="21"/>
  <c r="F62" i="21"/>
  <c r="G62" i="21"/>
  <c r="H62" i="21"/>
  <c r="I62" i="21"/>
  <c r="J62" i="21"/>
  <c r="K62" i="21"/>
  <c r="B63" i="21"/>
  <c r="C63" i="21"/>
  <c r="F63" i="21"/>
  <c r="G63" i="21"/>
  <c r="H63" i="21"/>
  <c r="I63" i="21"/>
  <c r="J63" i="21"/>
  <c r="K63" i="21"/>
  <c r="B64" i="21"/>
  <c r="C64" i="21"/>
  <c r="F64" i="21"/>
  <c r="G64" i="21"/>
  <c r="H64" i="21"/>
  <c r="I64" i="21"/>
  <c r="J64" i="21"/>
  <c r="K64" i="21"/>
  <c r="B65" i="21"/>
  <c r="C65" i="21"/>
  <c r="F65" i="21"/>
  <c r="G65" i="21"/>
  <c r="H65" i="21"/>
  <c r="I65" i="21"/>
  <c r="J65" i="21"/>
  <c r="K65" i="21"/>
  <c r="B66" i="21"/>
  <c r="C66" i="21"/>
  <c r="F66" i="21"/>
  <c r="G66" i="21"/>
  <c r="H66" i="21"/>
  <c r="I66" i="21"/>
  <c r="J66" i="21"/>
  <c r="K66" i="21"/>
  <c r="B67" i="21"/>
  <c r="C67" i="21"/>
  <c r="F67" i="21"/>
  <c r="G67" i="21"/>
  <c r="H67" i="21"/>
  <c r="I67" i="21"/>
  <c r="J67" i="21"/>
  <c r="K67" i="21"/>
  <c r="B68" i="21"/>
  <c r="C68" i="21"/>
  <c r="F68" i="21"/>
  <c r="G68" i="21"/>
  <c r="H68" i="21"/>
  <c r="I68" i="21"/>
  <c r="J68" i="21"/>
  <c r="K68" i="21"/>
  <c r="B69" i="21"/>
  <c r="C69" i="21"/>
  <c r="F69" i="21"/>
  <c r="G69" i="21"/>
  <c r="H69" i="21"/>
  <c r="I69" i="21"/>
  <c r="J69" i="21"/>
  <c r="K69" i="21"/>
  <c r="B70" i="21"/>
  <c r="C70" i="21"/>
  <c r="F70" i="21"/>
  <c r="G70" i="21"/>
  <c r="H70" i="21"/>
  <c r="I70" i="21"/>
  <c r="J70" i="21"/>
  <c r="K70" i="21"/>
  <c r="B71" i="21"/>
  <c r="C71" i="21"/>
  <c r="F71" i="21"/>
  <c r="G71" i="21"/>
  <c r="H71" i="21"/>
  <c r="I71" i="21"/>
  <c r="J71" i="21"/>
  <c r="K71" i="21"/>
  <c r="B72" i="21"/>
  <c r="C72" i="21"/>
  <c r="F72" i="21"/>
  <c r="G72" i="21"/>
  <c r="H72" i="21"/>
  <c r="I72" i="21"/>
  <c r="J72" i="21"/>
  <c r="K72" i="21"/>
  <c r="B73" i="21"/>
  <c r="C73" i="21"/>
  <c r="F73" i="21"/>
  <c r="G73" i="21"/>
  <c r="H73" i="21"/>
  <c r="I73" i="21"/>
  <c r="J73" i="21"/>
  <c r="K73" i="21"/>
  <c r="B74" i="21"/>
  <c r="C74" i="21"/>
  <c r="F74" i="21"/>
  <c r="G74" i="21"/>
  <c r="H74" i="21"/>
  <c r="I74" i="21"/>
  <c r="J74" i="21"/>
  <c r="K74" i="21"/>
  <c r="B75" i="21"/>
  <c r="C75" i="21"/>
  <c r="F75" i="21"/>
  <c r="G75" i="21"/>
  <c r="H75" i="21"/>
  <c r="I75" i="21"/>
  <c r="J75" i="21"/>
  <c r="K75" i="21"/>
  <c r="B76" i="21"/>
  <c r="C76" i="21"/>
  <c r="F76" i="21"/>
  <c r="G76" i="21"/>
  <c r="H76" i="21"/>
  <c r="I76" i="21"/>
  <c r="J76" i="21"/>
  <c r="K76" i="21"/>
  <c r="B77" i="21"/>
  <c r="C77" i="21"/>
  <c r="F77" i="21"/>
  <c r="G77" i="21"/>
  <c r="H77" i="21"/>
  <c r="I77" i="21"/>
  <c r="J77" i="21"/>
  <c r="K77" i="21"/>
  <c r="B78" i="21"/>
  <c r="C78" i="21"/>
  <c r="F78" i="21"/>
  <c r="G78" i="21"/>
  <c r="H78" i="21"/>
  <c r="I78" i="21"/>
  <c r="J78" i="21"/>
  <c r="K78" i="21"/>
  <c r="B79" i="21"/>
  <c r="C79" i="21"/>
  <c r="F79" i="21"/>
  <c r="G79" i="21"/>
  <c r="H79" i="21"/>
  <c r="I79" i="21"/>
  <c r="J79" i="21"/>
  <c r="K79" i="21"/>
  <c r="B80" i="21"/>
  <c r="C80" i="21"/>
  <c r="F80" i="21"/>
  <c r="G80" i="21"/>
  <c r="H80" i="21"/>
  <c r="I80" i="21"/>
  <c r="J80" i="21"/>
  <c r="K80" i="21"/>
  <c r="B81" i="21"/>
  <c r="C81" i="21"/>
  <c r="F81" i="21"/>
  <c r="G81" i="21"/>
  <c r="H81" i="21"/>
  <c r="I81" i="21"/>
  <c r="J81" i="21"/>
  <c r="K81" i="21"/>
  <c r="B82" i="21"/>
  <c r="C82" i="21"/>
  <c r="F82" i="21"/>
  <c r="G82" i="21"/>
  <c r="H82" i="21"/>
  <c r="I82" i="21"/>
  <c r="J82" i="21"/>
  <c r="K82" i="21"/>
  <c r="B83" i="21"/>
  <c r="C83" i="21"/>
  <c r="F83" i="21"/>
  <c r="G83" i="21"/>
  <c r="H83" i="21"/>
  <c r="I83" i="21"/>
  <c r="J83" i="21"/>
  <c r="K83" i="21"/>
  <c r="B84" i="21"/>
  <c r="C84" i="21"/>
  <c r="F84" i="21"/>
  <c r="G84" i="21"/>
  <c r="H84" i="21"/>
  <c r="I84" i="21"/>
  <c r="J84" i="21"/>
  <c r="K84" i="21"/>
  <c r="B85" i="21"/>
  <c r="C85" i="21"/>
  <c r="F85" i="21"/>
  <c r="G85" i="21"/>
  <c r="H85" i="21"/>
  <c r="I85" i="21"/>
  <c r="J85" i="21"/>
  <c r="K85" i="21"/>
  <c r="B86" i="21"/>
  <c r="C86" i="21"/>
  <c r="F86" i="21"/>
  <c r="G86" i="21"/>
  <c r="H86" i="21"/>
  <c r="I86" i="21"/>
  <c r="J86" i="21"/>
  <c r="K86" i="21"/>
  <c r="B87" i="21"/>
  <c r="C87" i="21"/>
  <c r="F87" i="21"/>
  <c r="G87" i="21"/>
  <c r="H87" i="21"/>
  <c r="I87" i="21"/>
  <c r="J87" i="21"/>
  <c r="K87" i="21"/>
  <c r="B88" i="21"/>
  <c r="C88" i="21"/>
  <c r="F88" i="21"/>
  <c r="G88" i="21"/>
  <c r="H88" i="21"/>
  <c r="I88" i="21"/>
  <c r="J88" i="21"/>
  <c r="K88" i="21"/>
  <c r="B89" i="21"/>
  <c r="C89" i="21"/>
  <c r="F89" i="21"/>
  <c r="G89" i="21"/>
  <c r="H89" i="21"/>
  <c r="I89" i="21"/>
  <c r="J89" i="21"/>
  <c r="K89" i="21"/>
  <c r="B90" i="21"/>
  <c r="C90" i="21"/>
  <c r="F90" i="21"/>
  <c r="G90" i="21"/>
  <c r="H90" i="21"/>
  <c r="I90" i="21"/>
  <c r="J90" i="21"/>
  <c r="K90" i="21"/>
  <c r="B91" i="21"/>
  <c r="C91" i="21"/>
  <c r="F91" i="21"/>
  <c r="G91" i="21"/>
  <c r="H91" i="21"/>
  <c r="I91" i="21"/>
  <c r="J91" i="21"/>
  <c r="K91" i="21"/>
  <c r="B92" i="21"/>
  <c r="C92" i="21"/>
  <c r="F92" i="21"/>
  <c r="G92" i="21"/>
  <c r="H92" i="21"/>
  <c r="I92" i="21"/>
  <c r="J92" i="21"/>
  <c r="K92" i="21"/>
  <c r="B93" i="21"/>
  <c r="C93" i="21"/>
  <c r="F93" i="21"/>
  <c r="G93" i="21"/>
  <c r="H93" i="21"/>
  <c r="I93" i="21"/>
  <c r="J93" i="21"/>
  <c r="K93" i="21"/>
  <c r="B94" i="21"/>
  <c r="C94" i="21"/>
  <c r="F94" i="21"/>
  <c r="G94" i="21"/>
  <c r="H94" i="21"/>
  <c r="I94" i="21"/>
  <c r="J94" i="21"/>
  <c r="K94" i="21"/>
  <c r="B95" i="21"/>
  <c r="C95" i="21"/>
  <c r="F95" i="21"/>
  <c r="G95" i="21"/>
  <c r="H95" i="21"/>
  <c r="I95" i="21"/>
  <c r="J95" i="21"/>
  <c r="K95" i="21"/>
  <c r="B96" i="21"/>
  <c r="C96" i="21"/>
  <c r="F96" i="21"/>
  <c r="G96" i="21"/>
  <c r="H96" i="21"/>
  <c r="I96" i="21"/>
  <c r="J96" i="21"/>
  <c r="K96" i="21"/>
  <c r="B97" i="21"/>
  <c r="C97" i="21"/>
  <c r="F97" i="21"/>
  <c r="G97" i="21"/>
  <c r="H97" i="21"/>
  <c r="I97" i="21"/>
  <c r="J97" i="21"/>
  <c r="K97" i="21"/>
  <c r="G8" i="21"/>
  <c r="H8" i="21"/>
  <c r="I8" i="21"/>
  <c r="J8" i="21"/>
  <c r="K8" i="21"/>
  <c r="F8" i="21"/>
  <c r="C8" i="21"/>
  <c r="B8" i="21"/>
  <c r="F5" i="7"/>
  <c r="P1" i="5" s="1"/>
  <c r="E3" i="2"/>
  <c r="R3" i="2" s="1"/>
  <c r="E4" i="2"/>
  <c r="R4" i="2" s="1"/>
  <c r="E5" i="2"/>
  <c r="R5" i="2" s="1"/>
  <c r="E6" i="2"/>
  <c r="R6" i="2" s="1"/>
  <c r="E7" i="2"/>
  <c r="R7" i="2" s="1"/>
  <c r="E8" i="2"/>
  <c r="R8" i="2" s="1"/>
  <c r="E9" i="2"/>
  <c r="R9" i="2" s="1"/>
  <c r="E10" i="2"/>
  <c r="R10" i="2" s="1"/>
  <c r="E11" i="2"/>
  <c r="R11" i="2" s="1"/>
  <c r="E12" i="2"/>
  <c r="R12" i="2" s="1"/>
  <c r="E13" i="2"/>
  <c r="R13" i="2" s="1"/>
  <c r="E14" i="2"/>
  <c r="R14" i="2" s="1"/>
  <c r="E15" i="2"/>
  <c r="R15" i="2" s="1"/>
  <c r="E16" i="2"/>
  <c r="R16" i="2" s="1"/>
  <c r="E17" i="2"/>
  <c r="R17" i="2" s="1"/>
  <c r="E18" i="2"/>
  <c r="R18" i="2" s="1"/>
  <c r="E19" i="2"/>
  <c r="R19" i="2" s="1"/>
  <c r="E20" i="2"/>
  <c r="R20" i="2" s="1"/>
  <c r="E21" i="2"/>
  <c r="R21" i="2" s="1"/>
  <c r="E22" i="2"/>
  <c r="R22" i="2" s="1"/>
  <c r="E23" i="2"/>
  <c r="R23" i="2" s="1"/>
  <c r="E24" i="2"/>
  <c r="R24" i="2" s="1"/>
  <c r="E25" i="2"/>
  <c r="R25" i="2" s="1"/>
  <c r="E26" i="2"/>
  <c r="R26" i="2" s="1"/>
  <c r="E27" i="2"/>
  <c r="R27" i="2" s="1"/>
  <c r="E28" i="2"/>
  <c r="R28" i="2" s="1"/>
  <c r="E29" i="2"/>
  <c r="R29" i="2" s="1"/>
  <c r="E30" i="2"/>
  <c r="R30" i="2" s="1"/>
  <c r="E31" i="2"/>
  <c r="R31" i="2" s="1"/>
  <c r="E32" i="2"/>
  <c r="R32" i="2" s="1"/>
  <c r="E33" i="2"/>
  <c r="R33" i="2" s="1"/>
  <c r="E34" i="2"/>
  <c r="R34" i="2" s="1"/>
  <c r="E35" i="2"/>
  <c r="R35" i="2" s="1"/>
  <c r="E36" i="2"/>
  <c r="R36" i="2" s="1"/>
  <c r="E37" i="2"/>
  <c r="R37" i="2" s="1"/>
  <c r="E38" i="2"/>
  <c r="R38" i="2" s="1"/>
  <c r="E39" i="2"/>
  <c r="R39" i="2" s="1"/>
  <c r="E40" i="2"/>
  <c r="R40" i="2" s="1"/>
  <c r="E41" i="2"/>
  <c r="R41" i="2" s="1"/>
  <c r="E42" i="2"/>
  <c r="R42" i="2" s="1"/>
  <c r="E43" i="2"/>
  <c r="R43" i="2" s="1"/>
  <c r="E44" i="2"/>
  <c r="R44" i="2" s="1"/>
  <c r="E45" i="2"/>
  <c r="R45" i="2" s="1"/>
  <c r="E46" i="2"/>
  <c r="R46" i="2" s="1"/>
  <c r="E47" i="2"/>
  <c r="R47" i="2" s="1"/>
  <c r="E48" i="2"/>
  <c r="R48" i="2" s="1"/>
  <c r="E49" i="2"/>
  <c r="R49" i="2" s="1"/>
  <c r="E50" i="2"/>
  <c r="R50" i="2" s="1"/>
  <c r="E51" i="2"/>
  <c r="R51" i="2" s="1"/>
  <c r="E52" i="2"/>
  <c r="R52" i="2" s="1"/>
  <c r="E53" i="2"/>
  <c r="R53" i="2" s="1"/>
  <c r="E54" i="2"/>
  <c r="R54" i="2" s="1"/>
  <c r="E55" i="2"/>
  <c r="R55" i="2" s="1"/>
  <c r="E56" i="2"/>
  <c r="R56" i="2" s="1"/>
  <c r="E57" i="2"/>
  <c r="R57" i="2" s="1"/>
  <c r="E58" i="2"/>
  <c r="R58" i="2" s="1"/>
  <c r="E59" i="2"/>
  <c r="R59" i="2" s="1"/>
  <c r="E60" i="2"/>
  <c r="R60" i="2" s="1"/>
  <c r="E61" i="2"/>
  <c r="R61" i="2" s="1"/>
  <c r="E62" i="2"/>
  <c r="R62" i="2" s="1"/>
  <c r="E63" i="2"/>
  <c r="R63" i="2" s="1"/>
  <c r="E64" i="2"/>
  <c r="R64" i="2" s="1"/>
  <c r="E65" i="2"/>
  <c r="R65" i="2" s="1"/>
  <c r="E66" i="2"/>
  <c r="R66" i="2" s="1"/>
  <c r="E67" i="2"/>
  <c r="R67" i="2" s="1"/>
  <c r="E68" i="2"/>
  <c r="R68" i="2" s="1"/>
  <c r="E69" i="2"/>
  <c r="R69" i="2" s="1"/>
  <c r="E70" i="2"/>
  <c r="R70" i="2" s="1"/>
  <c r="E71" i="2"/>
  <c r="R71" i="2" s="1"/>
  <c r="E72" i="2"/>
  <c r="R72" i="2" s="1"/>
  <c r="E73" i="2"/>
  <c r="R73" i="2" s="1"/>
  <c r="E74" i="2"/>
  <c r="R74" i="2" s="1"/>
  <c r="E75" i="2"/>
  <c r="R75" i="2" s="1"/>
  <c r="E76" i="2"/>
  <c r="R76" i="2" s="1"/>
  <c r="E77" i="2"/>
  <c r="R77" i="2" s="1"/>
  <c r="E78" i="2"/>
  <c r="R78" i="2" s="1"/>
  <c r="E79" i="2"/>
  <c r="R79" i="2" s="1"/>
  <c r="E80" i="2"/>
  <c r="R80" i="2" s="1"/>
  <c r="E81" i="2"/>
  <c r="E82" i="2"/>
  <c r="E83" i="2"/>
  <c r="E84" i="2"/>
  <c r="E85" i="2"/>
  <c r="E86" i="2"/>
  <c r="E87" i="2"/>
  <c r="E88" i="2"/>
  <c r="E89" i="2"/>
  <c r="E90" i="2"/>
  <c r="E91" i="2"/>
  <c r="B36" i="17"/>
  <c r="M13" i="17"/>
  <c r="F13" i="17" s="1"/>
  <c r="C13" i="17"/>
  <c r="T220" i="20"/>
  <c r="S220" i="20"/>
  <c r="O220" i="20"/>
  <c r="N220" i="20"/>
  <c r="H220" i="20"/>
  <c r="D220" i="20"/>
  <c r="C220" i="20"/>
  <c r="T219" i="20"/>
  <c r="S219" i="20"/>
  <c r="O219" i="20"/>
  <c r="N219" i="20"/>
  <c r="H219" i="20"/>
  <c r="D219" i="20"/>
  <c r="C219" i="20"/>
  <c r="T218" i="20"/>
  <c r="S218" i="20"/>
  <c r="O218" i="20"/>
  <c r="N218" i="20"/>
  <c r="H218" i="20"/>
  <c r="D218" i="20"/>
  <c r="C218" i="20"/>
  <c r="T217" i="20"/>
  <c r="S217" i="20"/>
  <c r="O217" i="20"/>
  <c r="N217" i="20"/>
  <c r="H217" i="20"/>
  <c r="D217" i="20"/>
  <c r="C217" i="20"/>
  <c r="T216" i="20"/>
  <c r="S216" i="20"/>
  <c r="O216" i="20"/>
  <c r="N216" i="20"/>
  <c r="H216" i="20"/>
  <c r="D216" i="20"/>
  <c r="C216" i="20"/>
  <c r="T215" i="20"/>
  <c r="S215" i="20"/>
  <c r="O215" i="20"/>
  <c r="N215" i="20"/>
  <c r="H215" i="20"/>
  <c r="D215" i="20"/>
  <c r="C215" i="20"/>
  <c r="T214" i="20"/>
  <c r="S214" i="20"/>
  <c r="O214" i="20"/>
  <c r="N214" i="20"/>
  <c r="H214" i="20"/>
  <c r="D214" i="20"/>
  <c r="C214" i="20"/>
  <c r="T213" i="20"/>
  <c r="S213" i="20"/>
  <c r="O213" i="20"/>
  <c r="N213" i="20"/>
  <c r="H213" i="20"/>
  <c r="D213" i="20"/>
  <c r="C213" i="20"/>
  <c r="T212" i="20"/>
  <c r="S212" i="20"/>
  <c r="O212" i="20"/>
  <c r="N212" i="20"/>
  <c r="H212" i="20"/>
  <c r="D212" i="20"/>
  <c r="C212" i="20"/>
  <c r="T211" i="20"/>
  <c r="S211" i="20"/>
  <c r="O211" i="20"/>
  <c r="N211" i="20"/>
  <c r="H211" i="20"/>
  <c r="D211" i="20"/>
  <c r="C211" i="20"/>
  <c r="T210" i="20"/>
  <c r="S210" i="20"/>
  <c r="O210" i="20"/>
  <c r="N210" i="20"/>
  <c r="H210" i="20"/>
  <c r="D210" i="20"/>
  <c r="C210" i="20"/>
  <c r="T209" i="20"/>
  <c r="S209" i="20"/>
  <c r="O209" i="20"/>
  <c r="N209" i="20"/>
  <c r="H209" i="20"/>
  <c r="D209" i="20"/>
  <c r="C209" i="20"/>
  <c r="T208" i="20"/>
  <c r="S208" i="20"/>
  <c r="O208" i="20"/>
  <c r="N208" i="20"/>
  <c r="H208" i="20"/>
  <c r="D208" i="20"/>
  <c r="C208" i="20"/>
  <c r="T207" i="20"/>
  <c r="S207" i="20"/>
  <c r="O207" i="20"/>
  <c r="N207" i="20"/>
  <c r="H207" i="20"/>
  <c r="D207" i="20"/>
  <c r="C207" i="20"/>
  <c r="T206" i="20"/>
  <c r="S206" i="20"/>
  <c r="O206" i="20"/>
  <c r="N206" i="20"/>
  <c r="H206" i="20"/>
  <c r="D206" i="20"/>
  <c r="C206" i="20"/>
  <c r="T182" i="20"/>
  <c r="S182" i="20"/>
  <c r="O182" i="20"/>
  <c r="N182" i="20"/>
  <c r="H182" i="20"/>
  <c r="D182" i="20"/>
  <c r="C182" i="20"/>
  <c r="T181" i="20"/>
  <c r="S181" i="20"/>
  <c r="O181" i="20"/>
  <c r="N181" i="20"/>
  <c r="H181" i="20"/>
  <c r="D181" i="20"/>
  <c r="C181" i="20"/>
  <c r="T180" i="20"/>
  <c r="S180" i="20"/>
  <c r="O180" i="20"/>
  <c r="N180" i="20"/>
  <c r="H180" i="20"/>
  <c r="D180" i="20"/>
  <c r="C180" i="20"/>
  <c r="T179" i="20"/>
  <c r="S179" i="20"/>
  <c r="O179" i="20"/>
  <c r="N179" i="20"/>
  <c r="H179" i="20"/>
  <c r="D179" i="20"/>
  <c r="C179" i="20"/>
  <c r="T178" i="20"/>
  <c r="S178" i="20"/>
  <c r="O178" i="20"/>
  <c r="N178" i="20"/>
  <c r="H178" i="20"/>
  <c r="D178" i="20"/>
  <c r="C178" i="20"/>
  <c r="T177" i="20"/>
  <c r="S177" i="20"/>
  <c r="O177" i="20"/>
  <c r="N177" i="20"/>
  <c r="H177" i="20"/>
  <c r="D177" i="20"/>
  <c r="C177" i="20"/>
  <c r="T176" i="20"/>
  <c r="S176" i="20"/>
  <c r="O176" i="20"/>
  <c r="N176" i="20"/>
  <c r="H176" i="20"/>
  <c r="D176" i="20"/>
  <c r="C176" i="20"/>
  <c r="T175" i="20"/>
  <c r="S175" i="20"/>
  <c r="O175" i="20"/>
  <c r="N175" i="20"/>
  <c r="H175" i="20"/>
  <c r="D175" i="20"/>
  <c r="C175" i="20"/>
  <c r="T174" i="20"/>
  <c r="S174" i="20"/>
  <c r="O174" i="20"/>
  <c r="N174" i="20"/>
  <c r="H174" i="20"/>
  <c r="D174" i="20"/>
  <c r="C174" i="20"/>
  <c r="T173" i="20"/>
  <c r="S173" i="20"/>
  <c r="O173" i="20"/>
  <c r="N173" i="20"/>
  <c r="H173" i="20"/>
  <c r="D173" i="20"/>
  <c r="C173" i="20"/>
  <c r="T172" i="20"/>
  <c r="S172" i="20"/>
  <c r="O172" i="20"/>
  <c r="N172" i="20"/>
  <c r="H172" i="20"/>
  <c r="D172" i="20"/>
  <c r="C172" i="20"/>
  <c r="T171" i="20"/>
  <c r="S171" i="20"/>
  <c r="O171" i="20"/>
  <c r="N171" i="20"/>
  <c r="H171" i="20"/>
  <c r="D171" i="20"/>
  <c r="C171" i="20"/>
  <c r="T170" i="20"/>
  <c r="S170" i="20"/>
  <c r="O170" i="20"/>
  <c r="N170" i="20"/>
  <c r="H170" i="20"/>
  <c r="D170" i="20"/>
  <c r="C170" i="20"/>
  <c r="T169" i="20"/>
  <c r="S169" i="20"/>
  <c r="O169" i="20"/>
  <c r="N169" i="20"/>
  <c r="H169" i="20"/>
  <c r="D169" i="20"/>
  <c r="C169" i="20"/>
  <c r="T168" i="20"/>
  <c r="S168" i="20"/>
  <c r="O168" i="20"/>
  <c r="N168" i="20"/>
  <c r="H168" i="20"/>
  <c r="D168" i="20"/>
  <c r="C168" i="20"/>
  <c r="T144" i="20"/>
  <c r="S144" i="20"/>
  <c r="O144" i="20"/>
  <c r="N144" i="20"/>
  <c r="H144" i="20"/>
  <c r="D144" i="20"/>
  <c r="C144" i="20"/>
  <c r="T143" i="20"/>
  <c r="S143" i="20"/>
  <c r="O143" i="20"/>
  <c r="N143" i="20"/>
  <c r="H143" i="20"/>
  <c r="D143" i="20"/>
  <c r="C143" i="20"/>
  <c r="T142" i="20"/>
  <c r="S142" i="20"/>
  <c r="O142" i="20"/>
  <c r="N142" i="20"/>
  <c r="H142" i="20"/>
  <c r="D142" i="20"/>
  <c r="C142" i="20"/>
  <c r="T141" i="20"/>
  <c r="S141" i="20"/>
  <c r="O141" i="20"/>
  <c r="N141" i="20"/>
  <c r="H141" i="20"/>
  <c r="D141" i="20"/>
  <c r="C141" i="20"/>
  <c r="T140" i="20"/>
  <c r="S140" i="20"/>
  <c r="O140" i="20"/>
  <c r="N140" i="20"/>
  <c r="H140" i="20"/>
  <c r="D140" i="20"/>
  <c r="C140" i="20"/>
  <c r="T139" i="20"/>
  <c r="S139" i="20"/>
  <c r="O139" i="20"/>
  <c r="N139" i="20"/>
  <c r="H139" i="20"/>
  <c r="D139" i="20"/>
  <c r="C139" i="20"/>
  <c r="T138" i="20"/>
  <c r="S138" i="20"/>
  <c r="O138" i="20"/>
  <c r="N138" i="20"/>
  <c r="H138" i="20"/>
  <c r="D138" i="20"/>
  <c r="C138" i="20"/>
  <c r="T137" i="20"/>
  <c r="S137" i="20"/>
  <c r="O137" i="20"/>
  <c r="N137" i="20"/>
  <c r="H137" i="20"/>
  <c r="D137" i="20"/>
  <c r="C137" i="20"/>
  <c r="T136" i="20"/>
  <c r="S136" i="20"/>
  <c r="O136" i="20"/>
  <c r="N136" i="20"/>
  <c r="H136" i="20"/>
  <c r="D136" i="20"/>
  <c r="C136" i="20"/>
  <c r="T135" i="20"/>
  <c r="S135" i="20"/>
  <c r="O135" i="20"/>
  <c r="N135" i="20"/>
  <c r="H135" i="20"/>
  <c r="D135" i="20"/>
  <c r="C135" i="20"/>
  <c r="T134" i="20"/>
  <c r="S134" i="20"/>
  <c r="O134" i="20"/>
  <c r="N134" i="20"/>
  <c r="H134" i="20"/>
  <c r="D134" i="20"/>
  <c r="C134" i="20"/>
  <c r="T133" i="20"/>
  <c r="S133" i="20"/>
  <c r="O133" i="20"/>
  <c r="N133" i="20"/>
  <c r="H133" i="20"/>
  <c r="D133" i="20"/>
  <c r="C133" i="20"/>
  <c r="T132" i="20"/>
  <c r="S132" i="20"/>
  <c r="O132" i="20"/>
  <c r="N132" i="20"/>
  <c r="H132" i="20"/>
  <c r="D132" i="20"/>
  <c r="C132" i="20"/>
  <c r="T131" i="20"/>
  <c r="S131" i="20"/>
  <c r="O131" i="20"/>
  <c r="N131" i="20"/>
  <c r="H131" i="20"/>
  <c r="D131" i="20"/>
  <c r="C131" i="20"/>
  <c r="T130" i="20"/>
  <c r="S130" i="20"/>
  <c r="O130" i="20"/>
  <c r="N130" i="20"/>
  <c r="H130" i="20"/>
  <c r="D130" i="20"/>
  <c r="C130" i="20"/>
  <c r="T106" i="20"/>
  <c r="S106" i="20"/>
  <c r="O106" i="20"/>
  <c r="N106" i="20"/>
  <c r="H106" i="20"/>
  <c r="D106" i="20"/>
  <c r="C106" i="20"/>
  <c r="T105" i="20"/>
  <c r="S105" i="20"/>
  <c r="O105" i="20"/>
  <c r="N105" i="20"/>
  <c r="H105" i="20"/>
  <c r="D105" i="20"/>
  <c r="C105" i="20"/>
  <c r="T104" i="20"/>
  <c r="S104" i="20"/>
  <c r="O104" i="20"/>
  <c r="N104" i="20"/>
  <c r="H104" i="20"/>
  <c r="D104" i="20"/>
  <c r="C104" i="20"/>
  <c r="T103" i="20"/>
  <c r="S103" i="20"/>
  <c r="O103" i="20"/>
  <c r="N103" i="20"/>
  <c r="H103" i="20"/>
  <c r="D103" i="20"/>
  <c r="C103" i="20"/>
  <c r="T102" i="20"/>
  <c r="S102" i="20"/>
  <c r="O102" i="20"/>
  <c r="N102" i="20"/>
  <c r="H102" i="20"/>
  <c r="D102" i="20"/>
  <c r="C102" i="20"/>
  <c r="T101" i="20"/>
  <c r="S101" i="20"/>
  <c r="O101" i="20"/>
  <c r="N101" i="20"/>
  <c r="H101" i="20"/>
  <c r="D101" i="20"/>
  <c r="C101" i="20"/>
  <c r="T100" i="20"/>
  <c r="S100" i="20"/>
  <c r="O100" i="20"/>
  <c r="N100" i="20"/>
  <c r="H100" i="20"/>
  <c r="D100" i="20"/>
  <c r="C100" i="20"/>
  <c r="T99" i="20"/>
  <c r="S99" i="20"/>
  <c r="O99" i="20"/>
  <c r="N99" i="20"/>
  <c r="H99" i="20"/>
  <c r="D99" i="20"/>
  <c r="C99" i="20"/>
  <c r="T98" i="20"/>
  <c r="S98" i="20"/>
  <c r="O98" i="20"/>
  <c r="N98" i="20"/>
  <c r="H98" i="20"/>
  <c r="D98" i="20"/>
  <c r="C98" i="20"/>
  <c r="T97" i="20"/>
  <c r="S97" i="20"/>
  <c r="O97" i="20"/>
  <c r="N97" i="20"/>
  <c r="H97" i="20"/>
  <c r="D97" i="20"/>
  <c r="C97" i="20"/>
  <c r="T96" i="20"/>
  <c r="S96" i="20"/>
  <c r="O96" i="20"/>
  <c r="N96" i="20"/>
  <c r="H96" i="20"/>
  <c r="D96" i="20"/>
  <c r="C96" i="20"/>
  <c r="T95" i="20"/>
  <c r="S95" i="20"/>
  <c r="O95" i="20"/>
  <c r="N95" i="20"/>
  <c r="H95" i="20"/>
  <c r="D95" i="20"/>
  <c r="C95" i="20"/>
  <c r="T94" i="20"/>
  <c r="S94" i="20"/>
  <c r="O94" i="20"/>
  <c r="N94" i="20"/>
  <c r="H94" i="20"/>
  <c r="D94" i="20"/>
  <c r="C94" i="20"/>
  <c r="T93" i="20"/>
  <c r="S93" i="20"/>
  <c r="O93" i="20"/>
  <c r="N93" i="20"/>
  <c r="H93" i="20"/>
  <c r="D93" i="20"/>
  <c r="C93" i="20"/>
  <c r="T92" i="20"/>
  <c r="S92" i="20"/>
  <c r="O92" i="20"/>
  <c r="N92" i="20"/>
  <c r="H92" i="20"/>
  <c r="D92" i="20"/>
  <c r="C92" i="20"/>
  <c r="T68" i="20"/>
  <c r="S68" i="20"/>
  <c r="O68" i="20"/>
  <c r="N68" i="20"/>
  <c r="H68" i="20"/>
  <c r="D68" i="20"/>
  <c r="C68" i="20"/>
  <c r="T67" i="20"/>
  <c r="S67" i="20"/>
  <c r="O67" i="20"/>
  <c r="N67" i="20"/>
  <c r="H67" i="20"/>
  <c r="D67" i="20"/>
  <c r="C67" i="20"/>
  <c r="T66" i="20"/>
  <c r="S66" i="20"/>
  <c r="O66" i="20"/>
  <c r="N66" i="20"/>
  <c r="H66" i="20"/>
  <c r="D66" i="20"/>
  <c r="C66" i="20"/>
  <c r="T65" i="20"/>
  <c r="S65" i="20"/>
  <c r="O65" i="20"/>
  <c r="N65" i="20"/>
  <c r="H65" i="20"/>
  <c r="D65" i="20"/>
  <c r="C65" i="20"/>
  <c r="T64" i="20"/>
  <c r="S64" i="20"/>
  <c r="O64" i="20"/>
  <c r="N64" i="20"/>
  <c r="H64" i="20"/>
  <c r="D64" i="20"/>
  <c r="C64" i="20"/>
  <c r="T63" i="20"/>
  <c r="S63" i="20"/>
  <c r="O63" i="20"/>
  <c r="N63" i="20"/>
  <c r="H63" i="20"/>
  <c r="D63" i="20"/>
  <c r="C63" i="20"/>
  <c r="T62" i="20"/>
  <c r="S62" i="20"/>
  <c r="O62" i="20"/>
  <c r="N62" i="20"/>
  <c r="H62" i="20"/>
  <c r="D62" i="20"/>
  <c r="C62" i="20"/>
  <c r="T61" i="20"/>
  <c r="S61" i="20"/>
  <c r="O61" i="20"/>
  <c r="N61" i="20"/>
  <c r="H61" i="20"/>
  <c r="D61" i="20"/>
  <c r="C61" i="20"/>
  <c r="T60" i="20"/>
  <c r="S60" i="20"/>
  <c r="O60" i="20"/>
  <c r="N60" i="20"/>
  <c r="H60" i="20"/>
  <c r="D60" i="20"/>
  <c r="C60" i="20"/>
  <c r="T59" i="20"/>
  <c r="S59" i="20"/>
  <c r="O59" i="20"/>
  <c r="N59" i="20"/>
  <c r="H59" i="20"/>
  <c r="D59" i="20"/>
  <c r="C59" i="20"/>
  <c r="T58" i="20"/>
  <c r="S58" i="20"/>
  <c r="O58" i="20"/>
  <c r="N58" i="20"/>
  <c r="H58" i="20"/>
  <c r="D58" i="20"/>
  <c r="C58" i="20"/>
  <c r="T57" i="20"/>
  <c r="S57" i="20"/>
  <c r="O57" i="20"/>
  <c r="N57" i="20"/>
  <c r="H57" i="20"/>
  <c r="D57" i="20"/>
  <c r="C57" i="20"/>
  <c r="T56" i="20"/>
  <c r="S56" i="20"/>
  <c r="O56" i="20"/>
  <c r="N56" i="20"/>
  <c r="H56" i="20"/>
  <c r="D56" i="20"/>
  <c r="C56" i="20"/>
  <c r="T55" i="20"/>
  <c r="S55" i="20"/>
  <c r="O55" i="20"/>
  <c r="N55" i="20"/>
  <c r="H55" i="20"/>
  <c r="D55" i="20"/>
  <c r="C55" i="20"/>
  <c r="T54" i="20"/>
  <c r="S54" i="20"/>
  <c r="O54" i="20"/>
  <c r="N54" i="20"/>
  <c r="H54" i="20"/>
  <c r="D54" i="20"/>
  <c r="C54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C17" i="20"/>
  <c r="T4" i="20"/>
  <c r="T42" i="20" s="1"/>
  <c r="S30" i="20"/>
  <c r="O30" i="20"/>
  <c r="N30" i="20"/>
  <c r="H30" i="20"/>
  <c r="D30" i="20"/>
  <c r="C30" i="20"/>
  <c r="S29" i="20"/>
  <c r="O29" i="20"/>
  <c r="N29" i="20"/>
  <c r="H29" i="20"/>
  <c r="D29" i="20"/>
  <c r="C29" i="20"/>
  <c r="S28" i="20"/>
  <c r="O28" i="20"/>
  <c r="N28" i="20"/>
  <c r="H28" i="20"/>
  <c r="D28" i="20"/>
  <c r="C28" i="20"/>
  <c r="S27" i="20"/>
  <c r="O27" i="20"/>
  <c r="N27" i="20"/>
  <c r="H27" i="20"/>
  <c r="D27" i="20"/>
  <c r="C27" i="20"/>
  <c r="S26" i="20"/>
  <c r="O26" i="20"/>
  <c r="N26" i="20"/>
  <c r="H26" i="20"/>
  <c r="D26" i="20"/>
  <c r="C26" i="20"/>
  <c r="S25" i="20"/>
  <c r="O25" i="20"/>
  <c r="N25" i="20"/>
  <c r="H25" i="20"/>
  <c r="D25" i="20"/>
  <c r="C25" i="20"/>
  <c r="S24" i="20"/>
  <c r="O24" i="20"/>
  <c r="N24" i="20"/>
  <c r="H24" i="20"/>
  <c r="D24" i="20"/>
  <c r="C24" i="20"/>
  <c r="S23" i="20"/>
  <c r="O23" i="20"/>
  <c r="N23" i="20"/>
  <c r="H23" i="20"/>
  <c r="D23" i="20"/>
  <c r="C23" i="20"/>
  <c r="S22" i="20"/>
  <c r="O22" i="20"/>
  <c r="N22" i="20"/>
  <c r="H22" i="20"/>
  <c r="D22" i="20"/>
  <c r="C22" i="20"/>
  <c r="S21" i="20"/>
  <c r="O21" i="20"/>
  <c r="N21" i="20"/>
  <c r="H21" i="20"/>
  <c r="D21" i="20"/>
  <c r="C21" i="20"/>
  <c r="S20" i="20"/>
  <c r="O20" i="20"/>
  <c r="N20" i="20"/>
  <c r="H20" i="20"/>
  <c r="D20" i="20"/>
  <c r="C20" i="20"/>
  <c r="S19" i="20"/>
  <c r="O19" i="20"/>
  <c r="N19" i="20"/>
  <c r="H19" i="20"/>
  <c r="D19" i="20"/>
  <c r="C19" i="20"/>
  <c r="S18" i="20"/>
  <c r="O18" i="20"/>
  <c r="N18" i="20"/>
  <c r="H18" i="20"/>
  <c r="D18" i="20"/>
  <c r="C18" i="20"/>
  <c r="S17" i="20"/>
  <c r="O17" i="20"/>
  <c r="N17" i="20"/>
  <c r="H17" i="20"/>
  <c r="D17" i="20"/>
  <c r="T16" i="20"/>
  <c r="S16" i="20"/>
  <c r="G101" i="3"/>
  <c r="F33" i="17" s="1"/>
  <c r="G100" i="3"/>
  <c r="F32" i="17" s="1"/>
  <c r="O16" i="20"/>
  <c r="N16" i="20"/>
  <c r="H16" i="20"/>
  <c r="D16" i="20"/>
  <c r="C16" i="20"/>
  <c r="D4" i="7"/>
  <c r="D5" i="7"/>
  <c r="J1" i="5" s="1"/>
  <c r="C38" i="20"/>
  <c r="D160" i="20"/>
  <c r="Q39" i="20"/>
  <c r="D14" i="20"/>
  <c r="D204" i="20" s="1"/>
  <c r="R7" i="20"/>
  <c r="R197" i="20" s="1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R2" i="2" s="1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O88" i="2" l="1"/>
  <c r="R88" i="2"/>
  <c r="O84" i="2"/>
  <c r="R84" i="2"/>
  <c r="O91" i="2"/>
  <c r="R91" i="2"/>
  <c r="O87" i="2"/>
  <c r="R87" i="2"/>
  <c r="O83" i="2"/>
  <c r="R83" i="2"/>
  <c r="O90" i="2"/>
  <c r="R90" i="2"/>
  <c r="O86" i="2"/>
  <c r="R86" i="2"/>
  <c r="O82" i="2"/>
  <c r="R82" i="2"/>
  <c r="O89" i="2"/>
  <c r="R89" i="2"/>
  <c r="O85" i="2"/>
  <c r="R85" i="2"/>
  <c r="O81" i="2"/>
  <c r="R81" i="2"/>
  <c r="M80" i="2"/>
  <c r="O80" i="2"/>
  <c r="M76" i="2"/>
  <c r="O76" i="2"/>
  <c r="M72" i="2"/>
  <c r="O72" i="2"/>
  <c r="M68" i="2"/>
  <c r="O68" i="2"/>
  <c r="M64" i="2"/>
  <c r="O64" i="2"/>
  <c r="M60" i="2"/>
  <c r="O60" i="2"/>
  <c r="M56" i="2"/>
  <c r="O56" i="2"/>
  <c r="M52" i="2"/>
  <c r="O52" i="2"/>
  <c r="M48" i="2"/>
  <c r="O48" i="2"/>
  <c r="M44" i="2"/>
  <c r="O44" i="2"/>
  <c r="M40" i="2"/>
  <c r="O40" i="2"/>
  <c r="M36" i="2"/>
  <c r="O36" i="2"/>
  <c r="M32" i="2"/>
  <c r="O32" i="2"/>
  <c r="M28" i="2"/>
  <c r="O28" i="2"/>
  <c r="M24" i="2"/>
  <c r="O24" i="2"/>
  <c r="M20" i="2"/>
  <c r="O20" i="2"/>
  <c r="M16" i="2"/>
  <c r="O16" i="2"/>
  <c r="M12" i="2"/>
  <c r="O12" i="2"/>
  <c r="M8" i="2"/>
  <c r="O8" i="2"/>
  <c r="M4" i="2"/>
  <c r="O4" i="2"/>
  <c r="M79" i="2"/>
  <c r="O79" i="2"/>
  <c r="M75" i="2"/>
  <c r="O75" i="2"/>
  <c r="M71" i="2"/>
  <c r="O71" i="2"/>
  <c r="M67" i="2"/>
  <c r="O67" i="2"/>
  <c r="M63" i="2"/>
  <c r="O63" i="2"/>
  <c r="M59" i="2"/>
  <c r="O59" i="2"/>
  <c r="M55" i="2"/>
  <c r="O55" i="2"/>
  <c r="M51" i="2"/>
  <c r="O51" i="2"/>
  <c r="M47" i="2"/>
  <c r="O47" i="2"/>
  <c r="M43" i="2"/>
  <c r="O43" i="2"/>
  <c r="M39" i="2"/>
  <c r="O39" i="2"/>
  <c r="M35" i="2"/>
  <c r="O35" i="2"/>
  <c r="M31" i="2"/>
  <c r="O31" i="2"/>
  <c r="M27" i="2"/>
  <c r="O27" i="2"/>
  <c r="M23" i="2"/>
  <c r="O23" i="2"/>
  <c r="M19" i="2"/>
  <c r="O19" i="2"/>
  <c r="M15" i="2"/>
  <c r="O15" i="2"/>
  <c r="M11" i="2"/>
  <c r="O11" i="2"/>
  <c r="M7" i="2"/>
  <c r="O7" i="2"/>
  <c r="M3" i="2"/>
  <c r="O3" i="2"/>
  <c r="M2" i="2"/>
  <c r="O2" i="2"/>
  <c r="M78" i="2"/>
  <c r="O78" i="2"/>
  <c r="M74" i="2"/>
  <c r="O74" i="2"/>
  <c r="M70" i="2"/>
  <c r="O70" i="2"/>
  <c r="M66" i="2"/>
  <c r="O66" i="2"/>
  <c r="M62" i="2"/>
  <c r="O62" i="2"/>
  <c r="M58" i="2"/>
  <c r="O58" i="2"/>
  <c r="M54" i="2"/>
  <c r="O54" i="2"/>
  <c r="M50" i="2"/>
  <c r="O50" i="2"/>
  <c r="M46" i="2"/>
  <c r="O46" i="2"/>
  <c r="M42" i="2"/>
  <c r="O42" i="2"/>
  <c r="M38" i="2"/>
  <c r="O38" i="2"/>
  <c r="M34" i="2"/>
  <c r="O34" i="2"/>
  <c r="M30" i="2"/>
  <c r="O30" i="2"/>
  <c r="M26" i="2"/>
  <c r="O26" i="2"/>
  <c r="M22" i="2"/>
  <c r="O22" i="2"/>
  <c r="M18" i="2"/>
  <c r="O18" i="2"/>
  <c r="M14" i="2"/>
  <c r="O14" i="2"/>
  <c r="M10" i="2"/>
  <c r="O10" i="2"/>
  <c r="M6" i="2"/>
  <c r="O6" i="2"/>
  <c r="M77" i="2"/>
  <c r="O77" i="2"/>
  <c r="M73" i="2"/>
  <c r="O73" i="2"/>
  <c r="M69" i="2"/>
  <c r="O69" i="2"/>
  <c r="M65" i="2"/>
  <c r="O65" i="2"/>
  <c r="M61" i="2"/>
  <c r="O61" i="2"/>
  <c r="M57" i="2"/>
  <c r="O57" i="2"/>
  <c r="M53" i="2"/>
  <c r="O53" i="2"/>
  <c r="M49" i="2"/>
  <c r="O49" i="2"/>
  <c r="M45" i="2"/>
  <c r="O45" i="2"/>
  <c r="M41" i="2"/>
  <c r="O41" i="2"/>
  <c r="M37" i="2"/>
  <c r="O37" i="2"/>
  <c r="M33" i="2"/>
  <c r="O33" i="2"/>
  <c r="M29" i="2"/>
  <c r="O29" i="2"/>
  <c r="M25" i="2"/>
  <c r="O25" i="2"/>
  <c r="M21" i="2"/>
  <c r="O21" i="2"/>
  <c r="M17" i="2"/>
  <c r="O17" i="2"/>
  <c r="M13" i="2"/>
  <c r="O13" i="2"/>
  <c r="M9" i="2"/>
  <c r="O9" i="2"/>
  <c r="M5" i="2"/>
  <c r="O5" i="2"/>
  <c r="M90" i="2"/>
  <c r="Z90" i="2"/>
  <c r="S90" i="2"/>
  <c r="V90" i="2"/>
  <c r="W90" i="2"/>
  <c r="M88" i="2"/>
  <c r="Z88" i="2"/>
  <c r="S88" i="2"/>
  <c r="V88" i="2"/>
  <c r="W88" i="2"/>
  <c r="M86" i="2"/>
  <c r="Z86" i="2"/>
  <c r="S86" i="2"/>
  <c r="V86" i="2"/>
  <c r="W86" i="2"/>
  <c r="M84" i="2"/>
  <c r="Z84" i="2"/>
  <c r="S84" i="2"/>
  <c r="V84" i="2"/>
  <c r="W84" i="2"/>
  <c r="M82" i="2"/>
  <c r="Z82" i="2"/>
  <c r="S82" i="2"/>
  <c r="V82" i="2"/>
  <c r="W82" i="2"/>
  <c r="M91" i="2"/>
  <c r="V91" i="2"/>
  <c r="W91" i="2"/>
  <c r="Z91" i="2"/>
  <c r="S91" i="2"/>
  <c r="M89" i="2"/>
  <c r="V89" i="2"/>
  <c r="W89" i="2"/>
  <c r="Z89" i="2"/>
  <c r="S89" i="2"/>
  <c r="M87" i="2"/>
  <c r="V87" i="2"/>
  <c r="W87" i="2"/>
  <c r="Z87" i="2"/>
  <c r="S87" i="2"/>
  <c r="M85" i="2"/>
  <c r="V85" i="2"/>
  <c r="W85" i="2"/>
  <c r="Z85" i="2"/>
  <c r="S85" i="2"/>
  <c r="M83" i="2"/>
  <c r="V83" i="2"/>
  <c r="W83" i="2"/>
  <c r="Z83" i="2"/>
  <c r="S83" i="2"/>
  <c r="M81" i="2"/>
  <c r="V81" i="2"/>
  <c r="W81" i="2"/>
  <c r="Z81" i="2"/>
  <c r="S81" i="2"/>
  <c r="S76" i="2"/>
  <c r="W76" i="2"/>
  <c r="Z76" i="2"/>
  <c r="V76" i="2"/>
  <c r="S68" i="2"/>
  <c r="V68" i="2"/>
  <c r="Z68" i="2"/>
  <c r="W68" i="2"/>
  <c r="S60" i="2"/>
  <c r="W60" i="2"/>
  <c r="Z60" i="2"/>
  <c r="V60" i="2"/>
  <c r="Z44" i="2"/>
  <c r="S44" i="2"/>
  <c r="V44" i="2"/>
  <c r="W44" i="2"/>
  <c r="V36" i="2"/>
  <c r="W36" i="2"/>
  <c r="S36" i="2"/>
  <c r="Z36" i="2"/>
  <c r="V28" i="2"/>
  <c r="S28" i="2"/>
  <c r="Z28" i="2"/>
  <c r="W28" i="2"/>
  <c r="V20" i="2"/>
  <c r="Z20" i="2"/>
  <c r="W20" i="2"/>
  <c r="S20" i="2"/>
  <c r="W12" i="2"/>
  <c r="S12" i="2"/>
  <c r="Z12" i="2"/>
  <c r="V12" i="2"/>
  <c r="V4" i="2"/>
  <c r="Z4" i="2"/>
  <c r="W4" i="2"/>
  <c r="S4" i="2"/>
  <c r="Z75" i="2"/>
  <c r="V75" i="2"/>
  <c r="W75" i="2"/>
  <c r="S75" i="2"/>
  <c r="Z67" i="2"/>
  <c r="W67" i="2"/>
  <c r="S67" i="2"/>
  <c r="V67" i="2"/>
  <c r="Z59" i="2"/>
  <c r="V59" i="2"/>
  <c r="W59" i="2"/>
  <c r="S59" i="2"/>
  <c r="Z51" i="2"/>
  <c r="W51" i="2"/>
  <c r="V51" i="2"/>
  <c r="S51" i="2"/>
  <c r="Z47" i="2"/>
  <c r="V47" i="2"/>
  <c r="W47" i="2"/>
  <c r="S47" i="2"/>
  <c r="Z39" i="2"/>
  <c r="W39" i="2"/>
  <c r="V39" i="2"/>
  <c r="S39" i="2"/>
  <c r="Z31" i="2"/>
  <c r="W31" i="2"/>
  <c r="S31" i="2"/>
  <c r="V31" i="2"/>
  <c r="Z23" i="2"/>
  <c r="W23" i="2"/>
  <c r="V23" i="2"/>
  <c r="S23" i="2"/>
  <c r="Z15" i="2"/>
  <c r="S15" i="2"/>
  <c r="V15" i="2"/>
  <c r="W15" i="2"/>
  <c r="Z11" i="2"/>
  <c r="V11" i="2"/>
  <c r="S11" i="2"/>
  <c r="W11" i="2"/>
  <c r="Z3" i="2"/>
  <c r="S3" i="2"/>
  <c r="W3" i="2"/>
  <c r="V3" i="2"/>
  <c r="V78" i="2"/>
  <c r="S78" i="2"/>
  <c r="W78" i="2"/>
  <c r="Z78" i="2"/>
  <c r="V74" i="2"/>
  <c r="W74" i="2"/>
  <c r="S74" i="2"/>
  <c r="Z74" i="2"/>
  <c r="V70" i="2"/>
  <c r="Z70" i="2"/>
  <c r="W70" i="2"/>
  <c r="S70" i="2"/>
  <c r="V66" i="2"/>
  <c r="Z66" i="2"/>
  <c r="W66" i="2"/>
  <c r="S66" i="2"/>
  <c r="V62" i="2"/>
  <c r="S62" i="2"/>
  <c r="W62" i="2"/>
  <c r="Z62" i="2"/>
  <c r="V58" i="2"/>
  <c r="W58" i="2"/>
  <c r="Z58" i="2"/>
  <c r="S58" i="2"/>
  <c r="V54" i="2"/>
  <c r="Z54" i="2"/>
  <c r="W54" i="2"/>
  <c r="S54" i="2"/>
  <c r="V50" i="2"/>
  <c r="Z50" i="2"/>
  <c r="W50" i="2"/>
  <c r="S50" i="2"/>
  <c r="V46" i="2"/>
  <c r="S46" i="2"/>
  <c r="Z46" i="2"/>
  <c r="W46" i="2"/>
  <c r="V42" i="2"/>
  <c r="S42" i="2"/>
  <c r="Z42" i="2"/>
  <c r="W42" i="2"/>
  <c r="V38" i="2"/>
  <c r="S38" i="2"/>
  <c r="W38" i="2"/>
  <c r="Z38" i="2"/>
  <c r="V34" i="2"/>
  <c r="Z34" i="2"/>
  <c r="S34" i="2"/>
  <c r="W34" i="2"/>
  <c r="V30" i="2"/>
  <c r="S30" i="2"/>
  <c r="Z30" i="2"/>
  <c r="W30" i="2"/>
  <c r="V26" i="2"/>
  <c r="S26" i="2"/>
  <c r="W26" i="2"/>
  <c r="Z26" i="2"/>
  <c r="V22" i="2"/>
  <c r="S22" i="2"/>
  <c r="W22" i="2"/>
  <c r="Z22" i="2"/>
  <c r="V18" i="2"/>
  <c r="Z18" i="2"/>
  <c r="W18" i="2"/>
  <c r="S18" i="2"/>
  <c r="V14" i="2"/>
  <c r="S14" i="2"/>
  <c r="Z14" i="2"/>
  <c r="W14" i="2"/>
  <c r="V10" i="2"/>
  <c r="Z10" i="2"/>
  <c r="W10" i="2"/>
  <c r="S10" i="2"/>
  <c r="V6" i="2"/>
  <c r="Z6" i="2"/>
  <c r="S6" i="2"/>
  <c r="W6" i="2"/>
  <c r="S80" i="2"/>
  <c r="Z80" i="2"/>
  <c r="V80" i="2"/>
  <c r="W80" i="2"/>
  <c r="S72" i="2"/>
  <c r="Z72" i="2"/>
  <c r="V72" i="2"/>
  <c r="W72" i="2"/>
  <c r="S64" i="2"/>
  <c r="Z64" i="2"/>
  <c r="W64" i="2"/>
  <c r="V64" i="2"/>
  <c r="S56" i="2"/>
  <c r="Z56" i="2"/>
  <c r="V56" i="2"/>
  <c r="W56" i="2"/>
  <c r="S52" i="2"/>
  <c r="V52" i="2"/>
  <c r="W52" i="2"/>
  <c r="Z52" i="2"/>
  <c r="S48" i="2"/>
  <c r="Z48" i="2"/>
  <c r="W48" i="2"/>
  <c r="V48" i="2"/>
  <c r="V40" i="2"/>
  <c r="W40" i="2"/>
  <c r="S40" i="2"/>
  <c r="Z40" i="2"/>
  <c r="Z32" i="2"/>
  <c r="V32" i="2"/>
  <c r="W32" i="2"/>
  <c r="S32" i="2"/>
  <c r="W24" i="2"/>
  <c r="S24" i="2"/>
  <c r="Z24" i="2"/>
  <c r="V24" i="2"/>
  <c r="Z16" i="2"/>
  <c r="V16" i="2"/>
  <c r="W16" i="2"/>
  <c r="S16" i="2"/>
  <c r="W8" i="2"/>
  <c r="Z8" i="2"/>
  <c r="S8" i="2"/>
  <c r="V8" i="2"/>
  <c r="V2" i="2"/>
  <c r="Z2" i="2"/>
  <c r="W2" i="2"/>
  <c r="S2" i="2"/>
  <c r="Z79" i="2"/>
  <c r="S79" i="2"/>
  <c r="V79" i="2"/>
  <c r="W79" i="2"/>
  <c r="Z71" i="2"/>
  <c r="S71" i="2"/>
  <c r="W71" i="2"/>
  <c r="V71" i="2"/>
  <c r="Z63" i="2"/>
  <c r="V63" i="2"/>
  <c r="S63" i="2"/>
  <c r="W63" i="2"/>
  <c r="Z55" i="2"/>
  <c r="S55" i="2"/>
  <c r="W55" i="2"/>
  <c r="V55" i="2"/>
  <c r="Z43" i="2"/>
  <c r="V43" i="2"/>
  <c r="W43" i="2"/>
  <c r="S43" i="2"/>
  <c r="Z35" i="2"/>
  <c r="W35" i="2"/>
  <c r="V35" i="2"/>
  <c r="S35" i="2"/>
  <c r="Z27" i="2"/>
  <c r="V27" i="2"/>
  <c r="W27" i="2"/>
  <c r="S27" i="2"/>
  <c r="Z19" i="2"/>
  <c r="W19" i="2"/>
  <c r="S19" i="2"/>
  <c r="V19" i="2"/>
  <c r="Z7" i="2"/>
  <c r="S7" i="2"/>
  <c r="W7" i="2"/>
  <c r="V7" i="2"/>
  <c r="W77" i="2"/>
  <c r="V77" i="2"/>
  <c r="Z77" i="2"/>
  <c r="S77" i="2"/>
  <c r="W73" i="2"/>
  <c r="Z73" i="2"/>
  <c r="V73" i="2"/>
  <c r="S73" i="2"/>
  <c r="W69" i="2"/>
  <c r="S69" i="2"/>
  <c r="Z69" i="2"/>
  <c r="V69" i="2"/>
  <c r="W65" i="2"/>
  <c r="Z65" i="2"/>
  <c r="V65" i="2"/>
  <c r="S65" i="2"/>
  <c r="W61" i="2"/>
  <c r="V61" i="2"/>
  <c r="Z61" i="2"/>
  <c r="S61" i="2"/>
  <c r="W57" i="2"/>
  <c r="Z57" i="2"/>
  <c r="S57" i="2"/>
  <c r="V57" i="2"/>
  <c r="W53" i="2"/>
  <c r="S53" i="2"/>
  <c r="Z53" i="2"/>
  <c r="V53" i="2"/>
  <c r="W49" i="2"/>
  <c r="Z49" i="2"/>
  <c r="V49" i="2"/>
  <c r="S49" i="2"/>
  <c r="V45" i="2"/>
  <c r="W45" i="2"/>
  <c r="Z45" i="2"/>
  <c r="S45" i="2"/>
  <c r="Z41" i="2"/>
  <c r="V41" i="2"/>
  <c r="S41" i="2"/>
  <c r="W41" i="2"/>
  <c r="Z37" i="2"/>
  <c r="S37" i="2"/>
  <c r="V37" i="2"/>
  <c r="W37" i="2"/>
  <c r="V33" i="2"/>
  <c r="W33" i="2"/>
  <c r="S33" i="2"/>
  <c r="Z33" i="2"/>
  <c r="V29" i="2"/>
  <c r="W29" i="2"/>
  <c r="Z29" i="2"/>
  <c r="S29" i="2"/>
  <c r="Z25" i="2"/>
  <c r="V25" i="2"/>
  <c r="W25" i="2"/>
  <c r="S25" i="2"/>
  <c r="V21" i="2"/>
  <c r="S21" i="2"/>
  <c r="W21" i="2"/>
  <c r="Z21" i="2"/>
  <c r="W17" i="2"/>
  <c r="Z17" i="2"/>
  <c r="V17" i="2"/>
  <c r="S17" i="2"/>
  <c r="V13" i="2"/>
  <c r="Z13" i="2"/>
  <c r="W13" i="2"/>
  <c r="S13" i="2"/>
  <c r="Z9" i="2"/>
  <c r="V9" i="2"/>
  <c r="W9" i="2"/>
  <c r="S9" i="2"/>
  <c r="W5" i="2"/>
  <c r="Z5" i="2"/>
  <c r="V5" i="2"/>
  <c r="S5" i="2"/>
  <c r="D13" i="20"/>
  <c r="D203" i="20" s="1"/>
  <c r="AE90" i="2"/>
  <c r="AA90" i="2"/>
  <c r="AE86" i="2"/>
  <c r="AA86" i="2"/>
  <c r="AE82" i="2"/>
  <c r="AA82" i="2"/>
  <c r="AE78" i="2"/>
  <c r="AA78" i="2"/>
  <c r="AE74" i="2"/>
  <c r="AA74" i="2"/>
  <c r="AE70" i="2"/>
  <c r="AA70" i="2"/>
  <c r="AE66" i="2"/>
  <c r="AA66" i="2"/>
  <c r="AE62" i="2"/>
  <c r="AA62" i="2"/>
  <c r="AE58" i="2"/>
  <c r="AA58" i="2"/>
  <c r="AE54" i="2"/>
  <c r="AA54" i="2"/>
  <c r="AE50" i="2"/>
  <c r="AA50" i="2"/>
  <c r="AE46" i="2"/>
  <c r="AA46" i="2"/>
  <c r="AE42" i="2"/>
  <c r="AA42" i="2"/>
  <c r="AE38" i="2"/>
  <c r="AA38" i="2"/>
  <c r="AE34" i="2"/>
  <c r="AA34" i="2"/>
  <c r="AE26" i="2"/>
  <c r="AA26" i="2"/>
  <c r="AE22" i="2"/>
  <c r="AE18" i="2"/>
  <c r="AA18" i="2"/>
  <c r="AE14" i="2"/>
  <c r="AA14" i="2"/>
  <c r="AA10" i="2"/>
  <c r="AE10" i="2"/>
  <c r="AE6" i="2"/>
  <c r="AA6" i="2"/>
  <c r="AE89" i="2"/>
  <c r="AA89" i="2"/>
  <c r="AE85" i="2"/>
  <c r="AA85" i="2"/>
  <c r="AE81" i="2"/>
  <c r="AA81" i="2"/>
  <c r="AE77" i="2"/>
  <c r="AA77" i="2"/>
  <c r="AE73" i="2"/>
  <c r="AA73" i="2"/>
  <c r="AE69" i="2"/>
  <c r="AA69" i="2"/>
  <c r="AE65" i="2"/>
  <c r="AA65" i="2"/>
  <c r="AE61" i="2"/>
  <c r="AA61" i="2"/>
  <c r="AE57" i="2"/>
  <c r="AA57" i="2"/>
  <c r="AE53" i="2"/>
  <c r="AA53" i="2"/>
  <c r="AE49" i="2"/>
  <c r="AA49" i="2"/>
  <c r="AE45" i="2"/>
  <c r="AA45" i="2"/>
  <c r="AE41" i="2"/>
  <c r="AA41" i="2"/>
  <c r="AE37" i="2"/>
  <c r="AA37" i="2"/>
  <c r="AE33" i="2"/>
  <c r="AA33" i="2"/>
  <c r="AE25" i="2"/>
  <c r="AA25" i="2"/>
  <c r="AE21" i="2"/>
  <c r="AE17" i="2"/>
  <c r="AA17" i="2"/>
  <c r="AA13" i="2"/>
  <c r="AA9" i="2"/>
  <c r="AE5" i="2"/>
  <c r="AA5" i="2"/>
  <c r="AE88" i="2"/>
  <c r="AA88" i="2"/>
  <c r="AE84" i="2"/>
  <c r="AA84" i="2"/>
  <c r="AE80" i="2"/>
  <c r="AA80" i="2"/>
  <c r="AE76" i="2"/>
  <c r="AA76" i="2"/>
  <c r="AE72" i="2"/>
  <c r="AA72" i="2"/>
  <c r="AE68" i="2"/>
  <c r="AA68" i="2"/>
  <c r="AE64" i="2"/>
  <c r="AA64" i="2"/>
  <c r="AE60" i="2"/>
  <c r="AA60" i="2"/>
  <c r="AE56" i="2"/>
  <c r="AA56" i="2"/>
  <c r="AE52" i="2"/>
  <c r="AA52" i="2"/>
  <c r="AE48" i="2"/>
  <c r="AA48" i="2"/>
  <c r="AE44" i="2"/>
  <c r="AA44" i="2"/>
  <c r="AE40" i="2"/>
  <c r="AA40" i="2"/>
  <c r="AE36" i="2"/>
  <c r="AA36" i="2"/>
  <c r="AE32" i="2"/>
  <c r="AA32" i="2"/>
  <c r="AE24" i="2"/>
  <c r="AA24" i="2"/>
  <c r="AE20" i="2"/>
  <c r="AE16" i="2"/>
  <c r="AA16" i="2"/>
  <c r="AA12" i="2"/>
  <c r="AA8" i="2"/>
  <c r="AE4" i="2"/>
  <c r="AA4" i="2"/>
  <c r="AE91" i="2"/>
  <c r="AA91" i="2"/>
  <c r="AE87" i="2"/>
  <c r="AA87" i="2"/>
  <c r="AE83" i="2"/>
  <c r="AA83" i="2"/>
  <c r="AE79" i="2"/>
  <c r="AA79" i="2"/>
  <c r="AE75" i="2"/>
  <c r="AA75" i="2"/>
  <c r="AE71" i="2"/>
  <c r="AA71" i="2"/>
  <c r="AE67" i="2"/>
  <c r="AA67" i="2"/>
  <c r="AE63" i="2"/>
  <c r="AA63" i="2"/>
  <c r="AE59" i="2"/>
  <c r="AA59" i="2"/>
  <c r="AE55" i="2"/>
  <c r="AA55" i="2"/>
  <c r="AE51" i="2"/>
  <c r="AA51" i="2"/>
  <c r="AE47" i="2"/>
  <c r="AA47" i="2"/>
  <c r="AE43" i="2"/>
  <c r="AA43" i="2"/>
  <c r="AE39" i="2"/>
  <c r="AA39" i="2"/>
  <c r="AE35" i="2"/>
  <c r="AA35" i="2"/>
  <c r="AE27" i="2"/>
  <c r="AA27" i="2"/>
  <c r="AE23" i="2"/>
  <c r="AA23" i="2"/>
  <c r="AE19" i="2"/>
  <c r="AA19" i="2"/>
  <c r="AE15" i="2"/>
  <c r="AA15" i="2"/>
  <c r="AE11" i="2"/>
  <c r="AA11" i="2"/>
  <c r="AE7" i="2"/>
  <c r="AA7" i="2"/>
  <c r="T3" i="2"/>
  <c r="AE3" i="2"/>
  <c r="AA3" i="2"/>
  <c r="C11" i="19"/>
  <c r="E11" i="19" s="1"/>
  <c r="C8" i="19"/>
  <c r="E8" i="19" s="1"/>
  <c r="C9" i="19"/>
  <c r="E9" i="19" s="1"/>
  <c r="C22" i="19"/>
  <c r="E22" i="19" s="1"/>
  <c r="C21" i="19"/>
  <c r="E21" i="19" s="1"/>
  <c r="C23" i="19"/>
  <c r="E23" i="19" s="1"/>
  <c r="C10" i="19"/>
  <c r="E10" i="19" s="1"/>
  <c r="C20" i="19"/>
  <c r="E20" i="19" s="1"/>
  <c r="C17" i="19"/>
  <c r="E17" i="19" s="1"/>
  <c r="C16" i="19"/>
  <c r="E16" i="19" s="1"/>
  <c r="C15" i="19"/>
  <c r="E15" i="19" s="1"/>
  <c r="C14" i="19"/>
  <c r="E14" i="19" s="1"/>
  <c r="C4" i="19"/>
  <c r="E4" i="19" s="1"/>
  <c r="C2" i="19"/>
  <c r="E2" i="19" s="1"/>
  <c r="C5" i="19"/>
  <c r="E5" i="19" s="1"/>
  <c r="C3" i="19"/>
  <c r="E3" i="19" s="1"/>
  <c r="D23" i="19"/>
  <c r="D10" i="19"/>
  <c r="D22" i="19"/>
  <c r="D20" i="19"/>
  <c r="D11" i="19"/>
  <c r="D21" i="19"/>
  <c r="D8" i="19"/>
  <c r="D9" i="19"/>
  <c r="D16" i="19"/>
  <c r="D14" i="19"/>
  <c r="D17" i="19"/>
  <c r="D15" i="19"/>
  <c r="D4" i="19"/>
  <c r="D3" i="19"/>
  <c r="AB89" i="2"/>
  <c r="AF89" i="2"/>
  <c r="AB85" i="2"/>
  <c r="AF85" i="2"/>
  <c r="AB81" i="2"/>
  <c r="AF81" i="2"/>
  <c r="AB77" i="2"/>
  <c r="AF77" i="2"/>
  <c r="AB73" i="2"/>
  <c r="AF73" i="2"/>
  <c r="AB69" i="2"/>
  <c r="AF69" i="2"/>
  <c r="AB65" i="2"/>
  <c r="AF65" i="2"/>
  <c r="AB61" i="2"/>
  <c r="AF61" i="2"/>
  <c r="AB57" i="2"/>
  <c r="AF57" i="2"/>
  <c r="AB53" i="2"/>
  <c r="AF53" i="2"/>
  <c r="AB49" i="2"/>
  <c r="AF49" i="2"/>
  <c r="AB45" i="2"/>
  <c r="AF45" i="2"/>
  <c r="AB41" i="2"/>
  <c r="AF41" i="2"/>
  <c r="Q37" i="2"/>
  <c r="AB37" i="2"/>
  <c r="AF37" i="2"/>
  <c r="AB33" i="2"/>
  <c r="AF33" i="2"/>
  <c r="AF25" i="2"/>
  <c r="AB25" i="2"/>
  <c r="U21" i="2"/>
  <c r="AF21" i="2"/>
  <c r="AF17" i="2"/>
  <c r="AB88" i="2"/>
  <c r="AF88" i="2"/>
  <c r="AB84" i="2"/>
  <c r="AF84" i="2"/>
  <c r="AB80" i="2"/>
  <c r="AF80" i="2"/>
  <c r="AB76" i="2"/>
  <c r="AF76" i="2"/>
  <c r="AB72" i="2"/>
  <c r="AF72" i="2"/>
  <c r="AB68" i="2"/>
  <c r="AF68" i="2"/>
  <c r="AB64" i="2"/>
  <c r="AF64" i="2"/>
  <c r="AB60" i="2"/>
  <c r="AF60" i="2"/>
  <c r="AB56" i="2"/>
  <c r="AF56" i="2"/>
  <c r="AB52" i="2"/>
  <c r="AF52" i="2"/>
  <c r="AF48" i="2"/>
  <c r="AB48" i="2"/>
  <c r="AB44" i="2"/>
  <c r="AF44" i="2"/>
  <c r="AF40" i="2"/>
  <c r="AB40" i="2"/>
  <c r="AB36" i="2"/>
  <c r="AF36" i="2"/>
  <c r="AF32" i="2"/>
  <c r="AB32" i="2"/>
  <c r="AF24" i="2"/>
  <c r="AB24" i="2"/>
  <c r="AF20" i="2"/>
  <c r="AB20" i="2"/>
  <c r="AB16" i="2"/>
  <c r="AF16" i="2"/>
  <c r="AF4" i="2"/>
  <c r="AF91" i="2"/>
  <c r="AB91" i="2"/>
  <c r="AF87" i="2"/>
  <c r="AB87" i="2"/>
  <c r="AF83" i="2"/>
  <c r="AB83" i="2"/>
  <c r="AF79" i="2"/>
  <c r="AB79" i="2"/>
  <c r="AF75" i="2"/>
  <c r="AB75" i="2"/>
  <c r="AF71" i="2"/>
  <c r="AB71" i="2"/>
  <c r="AF67" i="2"/>
  <c r="AB67" i="2"/>
  <c r="AF63" i="2"/>
  <c r="AB63" i="2"/>
  <c r="AF59" i="2"/>
  <c r="AB59" i="2"/>
  <c r="AF55" i="2"/>
  <c r="AB55" i="2"/>
  <c r="AF51" i="2"/>
  <c r="AB51" i="2"/>
  <c r="Q47" i="2"/>
  <c r="AF47" i="2"/>
  <c r="AB47" i="2"/>
  <c r="AF43" i="2"/>
  <c r="AB43" i="2"/>
  <c r="AF39" i="2"/>
  <c r="AB39" i="2"/>
  <c r="AF35" i="2"/>
  <c r="AB35" i="2"/>
  <c r="AF27" i="2"/>
  <c r="AB27" i="2"/>
  <c r="AF23" i="2"/>
  <c r="AB23" i="2"/>
  <c r="AF19" i="2"/>
  <c r="AB19" i="2"/>
  <c r="AF15" i="2"/>
  <c r="AB15" i="2"/>
  <c r="AB90" i="2"/>
  <c r="AF90" i="2"/>
  <c r="AB86" i="2"/>
  <c r="AF86" i="2"/>
  <c r="AB82" i="2"/>
  <c r="AF82" i="2"/>
  <c r="AB78" i="2"/>
  <c r="AF78" i="2"/>
  <c r="AB74" i="2"/>
  <c r="AF74" i="2"/>
  <c r="AB70" i="2"/>
  <c r="AF70" i="2"/>
  <c r="AB66" i="2"/>
  <c r="AF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B38" i="2"/>
  <c r="AF38" i="2"/>
  <c r="AB34" i="2"/>
  <c r="AF34" i="2"/>
  <c r="AB26" i="2"/>
  <c r="AF26" i="2"/>
  <c r="AB22" i="2"/>
  <c r="AF22" i="2"/>
  <c r="AF18" i="2"/>
  <c r="AF10" i="2"/>
  <c r="AB6" i="2"/>
  <c r="AF6" i="2"/>
  <c r="Y47" i="2"/>
  <c r="L37" i="2"/>
  <c r="I21" i="2"/>
  <c r="A21" i="2" s="1"/>
  <c r="Q23" i="2"/>
  <c r="AG88" i="2"/>
  <c r="AC88" i="2"/>
  <c r="AH88" i="2"/>
  <c r="AD88" i="2"/>
  <c r="A88" i="2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AC63" i="2"/>
  <c r="AG63" i="2"/>
  <c r="AD63" i="2"/>
  <c r="AH63" i="2"/>
  <c r="A63" i="2"/>
  <c r="G44" i="2"/>
  <c r="AG44" i="2"/>
  <c r="AD44" i="2"/>
  <c r="AC44" i="2"/>
  <c r="AH44" i="2"/>
  <c r="G41" i="2"/>
  <c r="AH41" i="2"/>
  <c r="AG41" i="2"/>
  <c r="AD41" i="2"/>
  <c r="AC41" i="2"/>
  <c r="G36" i="2"/>
  <c r="AG36" i="2"/>
  <c r="AD36" i="2"/>
  <c r="AH36" i="2"/>
  <c r="AC36" i="2"/>
  <c r="I28" i="2"/>
  <c r="AA28" i="2" s="1"/>
  <c r="AG28" i="2"/>
  <c r="AD28" i="2"/>
  <c r="AH28" i="2"/>
  <c r="AC28" i="2"/>
  <c r="AG24" i="2"/>
  <c r="AC24" i="2"/>
  <c r="AD24" i="2"/>
  <c r="AH24" i="2"/>
  <c r="I22" i="2"/>
  <c r="A22" i="2" s="1"/>
  <c r="AD22" i="2"/>
  <c r="AH22" i="2"/>
  <c r="AG22" i="2"/>
  <c r="AC22" i="2"/>
  <c r="AG16" i="2"/>
  <c r="AH16" i="2"/>
  <c r="AC16" i="2"/>
  <c r="AD16" i="2"/>
  <c r="AH9" i="2"/>
  <c r="AG9" i="2"/>
  <c r="AC9" i="2"/>
  <c r="AD9" i="2"/>
  <c r="AG76" i="2"/>
  <c r="AD76" i="2"/>
  <c r="AH76" i="2"/>
  <c r="AC76" i="2"/>
  <c r="A76" i="2"/>
  <c r="Q58" i="2"/>
  <c r="AD58" i="2"/>
  <c r="AG58" i="2"/>
  <c r="AC58" i="2"/>
  <c r="AH58" i="2"/>
  <c r="A58" i="2"/>
  <c r="AH53" i="2"/>
  <c r="AD53" i="2"/>
  <c r="AG53" i="2"/>
  <c r="AC53" i="2"/>
  <c r="AD46" i="2"/>
  <c r="AH46" i="2"/>
  <c r="AG46" i="2"/>
  <c r="AC46" i="2"/>
  <c r="AG40" i="2"/>
  <c r="AH40" i="2"/>
  <c r="AD40" i="2"/>
  <c r="AC40" i="2"/>
  <c r="AC35" i="2"/>
  <c r="AH35" i="2"/>
  <c r="AD35" i="2"/>
  <c r="AG35" i="2"/>
  <c r="AG27" i="2"/>
  <c r="AD27" i="2"/>
  <c r="AH27" i="2"/>
  <c r="AC27" i="2"/>
  <c r="F19" i="2"/>
  <c r="H19" i="2" s="1"/>
  <c r="AC19" i="2"/>
  <c r="AH19" i="2"/>
  <c r="AD19" i="2"/>
  <c r="AG19" i="2"/>
  <c r="AH15" i="2"/>
  <c r="AC15" i="2"/>
  <c r="AG15" i="2"/>
  <c r="AD15" i="2"/>
  <c r="AG8" i="2"/>
  <c r="AH8" i="2"/>
  <c r="AC8" i="2"/>
  <c r="AD8" i="2"/>
  <c r="I90" i="2"/>
  <c r="AD90" i="2"/>
  <c r="AC90" i="2"/>
  <c r="AG90" i="2"/>
  <c r="AH90" i="2"/>
  <c r="A90" i="2"/>
  <c r="AD86" i="2"/>
  <c r="AH86" i="2"/>
  <c r="AG86" i="2"/>
  <c r="AC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AG72" i="2"/>
  <c r="AH72" i="2"/>
  <c r="AD72" i="2"/>
  <c r="AC72" i="2"/>
  <c r="A72" i="2"/>
  <c r="L70" i="2"/>
  <c r="AD70" i="2"/>
  <c r="AG70" i="2"/>
  <c r="AH70" i="2"/>
  <c r="AC70" i="2"/>
  <c r="A70" i="2"/>
  <c r="Q66" i="2"/>
  <c r="AD66" i="2"/>
  <c r="AG66" i="2"/>
  <c r="AC66" i="2"/>
  <c r="AH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G55" i="2"/>
  <c r="AD55" i="2"/>
  <c r="AG52" i="2"/>
  <c r="AH52" i="2"/>
  <c r="AC52" i="2"/>
  <c r="AD52" i="2"/>
  <c r="AH49" i="2"/>
  <c r="AG49" i="2"/>
  <c r="AC49" i="2"/>
  <c r="AD49" i="2"/>
  <c r="F39" i="2"/>
  <c r="AH39" i="2"/>
  <c r="AC39" i="2"/>
  <c r="AG39" i="2"/>
  <c r="AD39" i="2"/>
  <c r="AD34" i="2"/>
  <c r="AG34" i="2"/>
  <c r="AH34" i="2"/>
  <c r="AC34" i="2"/>
  <c r="AD30" i="2"/>
  <c r="AH30" i="2"/>
  <c r="AG30" i="2"/>
  <c r="AC30" i="2"/>
  <c r="AD26" i="2"/>
  <c r="AH26" i="2"/>
  <c r="AG26" i="2"/>
  <c r="AC26" i="2"/>
  <c r="AG18" i="2"/>
  <c r="AD18" i="2"/>
  <c r="AC18" i="2"/>
  <c r="AH18" i="2"/>
  <c r="AH14" i="2"/>
  <c r="AD14" i="2"/>
  <c r="AG14" i="2"/>
  <c r="AC14" i="2"/>
  <c r="AG11" i="2"/>
  <c r="AC11" i="2"/>
  <c r="AH11" i="2"/>
  <c r="AD11" i="2"/>
  <c r="AH7" i="2"/>
  <c r="AD7" i="2"/>
  <c r="AC7" i="2"/>
  <c r="AG7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G59" i="2"/>
  <c r="AD59" i="2"/>
  <c r="AC59" i="2"/>
  <c r="AH59" i="2"/>
  <c r="A59" i="2"/>
  <c r="L54" i="2"/>
  <c r="AD54" i="2"/>
  <c r="AH54" i="2"/>
  <c r="AG54" i="2"/>
  <c r="AC54" i="2"/>
  <c r="AC51" i="2"/>
  <c r="AG51" i="2"/>
  <c r="AD51" i="2"/>
  <c r="AH51" i="2"/>
  <c r="AC47" i="2"/>
  <c r="AD47" i="2"/>
  <c r="AH47" i="2"/>
  <c r="AG47" i="2"/>
  <c r="AG32" i="2"/>
  <c r="AH32" i="2"/>
  <c r="AD32" i="2"/>
  <c r="AC32" i="2"/>
  <c r="U20" i="2"/>
  <c r="AG20" i="2"/>
  <c r="AH20" i="2"/>
  <c r="AD20" i="2"/>
  <c r="AC20" i="2"/>
  <c r="AG12" i="2"/>
  <c r="AD12" i="2"/>
  <c r="AH12" i="2"/>
  <c r="AC12" i="2"/>
  <c r="Q5" i="2"/>
  <c r="AH5" i="2"/>
  <c r="AD5" i="2"/>
  <c r="AC5" i="2"/>
  <c r="AG5" i="2"/>
  <c r="AC2" i="2"/>
  <c r="AD2" i="2"/>
  <c r="AG2" i="2"/>
  <c r="AH2" i="2"/>
  <c r="AG91" i="2"/>
  <c r="AD91" i="2"/>
  <c r="AC91" i="2"/>
  <c r="AH91" i="2"/>
  <c r="A91" i="2"/>
  <c r="AH99" i="3" s="1"/>
  <c r="F87" i="2"/>
  <c r="AH87" i="2"/>
  <c r="AC87" i="2"/>
  <c r="AD87" i="2"/>
  <c r="AG87" i="2"/>
  <c r="A87" i="2"/>
  <c r="G80" i="2"/>
  <c r="AG80" i="2"/>
  <c r="AH80" i="2"/>
  <c r="AD80" i="2"/>
  <c r="AC80" i="2"/>
  <c r="A80" i="2"/>
  <c r="AH73" i="2"/>
  <c r="AG73" i="2"/>
  <c r="AC73" i="2"/>
  <c r="AD73" i="2"/>
  <c r="A73" i="2"/>
  <c r="AC67" i="2"/>
  <c r="AH67" i="2"/>
  <c r="AD67" i="2"/>
  <c r="AG67" i="2"/>
  <c r="A67" i="2"/>
  <c r="AD62" i="2"/>
  <c r="AH62" i="2"/>
  <c r="AG62" i="2"/>
  <c r="AC62" i="2"/>
  <c r="A62" i="2"/>
  <c r="AG56" i="2"/>
  <c r="AD56" i="2"/>
  <c r="AC56" i="2"/>
  <c r="AH56" i="2"/>
  <c r="A56" i="2"/>
  <c r="AD50" i="2"/>
  <c r="AG50" i="2"/>
  <c r="AC50" i="2"/>
  <c r="AH50" i="2"/>
  <c r="U43" i="2"/>
  <c r="AG43" i="2"/>
  <c r="AD43" i="2"/>
  <c r="AC43" i="2"/>
  <c r="AH43" i="2"/>
  <c r="AC31" i="2"/>
  <c r="AH31" i="2"/>
  <c r="AG31" i="2"/>
  <c r="AD31" i="2"/>
  <c r="AG4" i="2"/>
  <c r="AC4" i="2"/>
  <c r="AH4" i="2"/>
  <c r="AD4" i="2"/>
  <c r="AH89" i="2"/>
  <c r="AG89" i="2"/>
  <c r="AD89" i="2"/>
  <c r="AC89" i="2"/>
  <c r="A89" i="2"/>
  <c r="AH85" i="2"/>
  <c r="AD85" i="2"/>
  <c r="AC85" i="2"/>
  <c r="AG85" i="2"/>
  <c r="A85" i="2"/>
  <c r="AD82" i="2"/>
  <c r="AG82" i="2"/>
  <c r="AH82" i="2"/>
  <c r="AC82" i="2"/>
  <c r="A82" i="2"/>
  <c r="AD78" i="2"/>
  <c r="AH78" i="2"/>
  <c r="AC78" i="2"/>
  <c r="AG78" i="2"/>
  <c r="A78" i="2"/>
  <c r="F75" i="2"/>
  <c r="AG75" i="2"/>
  <c r="AD75" i="2"/>
  <c r="AC75" i="2"/>
  <c r="AH75" i="2"/>
  <c r="A75" i="2"/>
  <c r="AH71" i="2"/>
  <c r="AC71" i="2"/>
  <c r="AG71" i="2"/>
  <c r="AD71" i="2"/>
  <c r="A71" i="2"/>
  <c r="AH69" i="2"/>
  <c r="AD69" i="2"/>
  <c r="AC69" i="2"/>
  <c r="AG69" i="2"/>
  <c r="A69" i="2"/>
  <c r="T65" i="2"/>
  <c r="Q63" i="2"/>
  <c r="AG60" i="2"/>
  <c r="AH60" i="2"/>
  <c r="AC60" i="2"/>
  <c r="AD60" i="2"/>
  <c r="A60" i="2"/>
  <c r="F57" i="2"/>
  <c r="AH57" i="2"/>
  <c r="AG57" i="2"/>
  <c r="AD57" i="2"/>
  <c r="AC57" i="2"/>
  <c r="A57" i="2"/>
  <c r="AG48" i="2"/>
  <c r="AH48" i="2"/>
  <c r="AD48" i="2"/>
  <c r="AC48" i="2"/>
  <c r="I47" i="2"/>
  <c r="A47" i="2" s="1"/>
  <c r="L45" i="2"/>
  <c r="AH45" i="2"/>
  <c r="AC45" i="2"/>
  <c r="AG45" i="2"/>
  <c r="AD45" i="2"/>
  <c r="AD42" i="2"/>
  <c r="AC42" i="2"/>
  <c r="AH42" i="2"/>
  <c r="AG42" i="2"/>
  <c r="A42" i="2"/>
  <c r="G38" i="2"/>
  <c r="AD38" i="2"/>
  <c r="AC38" i="2"/>
  <c r="AH38" i="2"/>
  <c r="AG38" i="2"/>
  <c r="I37" i="2"/>
  <c r="A37" i="2" s="1"/>
  <c r="AH37" i="2"/>
  <c r="AD37" i="2"/>
  <c r="AC37" i="2"/>
  <c r="AG37" i="2"/>
  <c r="G33" i="2"/>
  <c r="AH33" i="2"/>
  <c r="AG33" i="2"/>
  <c r="AD33" i="2"/>
  <c r="AC33" i="2"/>
  <c r="U29" i="2"/>
  <c r="AH29" i="2"/>
  <c r="AD29" i="2"/>
  <c r="AG29" i="2"/>
  <c r="AC29" i="2"/>
  <c r="AH25" i="2"/>
  <c r="AG25" i="2"/>
  <c r="AC25" i="2"/>
  <c r="AD25" i="2"/>
  <c r="F23" i="2"/>
  <c r="H23" i="2" s="1"/>
  <c r="AH23" i="2"/>
  <c r="AD23" i="2"/>
  <c r="AC23" i="2"/>
  <c r="AG23" i="2"/>
  <c r="G21" i="2"/>
  <c r="AH21" i="2"/>
  <c r="AD21" i="2"/>
  <c r="AG21" i="2"/>
  <c r="AC21" i="2"/>
  <c r="G17" i="2"/>
  <c r="AH17" i="2"/>
  <c r="AD17" i="2"/>
  <c r="AG17" i="2"/>
  <c r="AC17" i="2"/>
  <c r="AH13" i="2"/>
  <c r="AG13" i="2"/>
  <c r="AD13" i="2"/>
  <c r="AC13" i="2"/>
  <c r="AD10" i="2"/>
  <c r="AH10" i="2"/>
  <c r="AG10" i="2"/>
  <c r="AC10" i="2"/>
  <c r="AD6" i="2"/>
  <c r="AG6" i="2"/>
  <c r="AH6" i="2"/>
  <c r="AC6" i="2"/>
  <c r="AH3" i="2"/>
  <c r="AC3" i="2"/>
  <c r="AG3" i="2"/>
  <c r="AD3" i="2"/>
  <c r="I14" i="2"/>
  <c r="A14" i="2" s="1"/>
  <c r="U13" i="2"/>
  <c r="I11" i="2"/>
  <c r="I9" i="2"/>
  <c r="A9" i="2" s="1"/>
  <c r="J11" i="5"/>
  <c r="I11" i="19" s="1"/>
  <c r="D10" i="5"/>
  <c r="I4" i="19" s="1"/>
  <c r="V13" i="5"/>
  <c r="I25" i="19" s="1"/>
  <c r="V8" i="5"/>
  <c r="I20" i="19" s="1"/>
  <c r="F7" i="2"/>
  <c r="H7" i="2" s="1"/>
  <c r="X4" i="2"/>
  <c r="V10" i="5"/>
  <c r="I22" i="19" s="1"/>
  <c r="G2" i="2"/>
  <c r="V12" i="5"/>
  <c r="I24" i="19" s="1"/>
  <c r="V9" i="5"/>
  <c r="I21" i="19" s="1"/>
  <c r="P11" i="5"/>
  <c r="I17" i="19" s="1"/>
  <c r="G8" i="2"/>
  <c r="B5" i="2"/>
  <c r="B3" i="2"/>
  <c r="V11" i="5"/>
  <c r="I23" i="19" s="1"/>
  <c r="P12" i="5"/>
  <c r="I18" i="19" s="1"/>
  <c r="J12" i="5"/>
  <c r="I12" i="19" s="1"/>
  <c r="J8" i="5"/>
  <c r="I8" i="19" s="1"/>
  <c r="D11" i="5"/>
  <c r="I5" i="19" s="1"/>
  <c r="J9" i="5"/>
  <c r="I9" i="19" s="1"/>
  <c r="J10" i="5"/>
  <c r="I10" i="19" s="1"/>
  <c r="D13" i="5"/>
  <c r="I7" i="19" s="1"/>
  <c r="P13" i="5"/>
  <c r="I19" i="19" s="1"/>
  <c r="D12" i="5"/>
  <c r="I6" i="19" s="1"/>
  <c r="E13" i="5"/>
  <c r="D9" i="5"/>
  <c r="I3" i="19" s="1"/>
  <c r="D8" i="5"/>
  <c r="I2" i="19" s="1"/>
  <c r="J13" i="5"/>
  <c r="I13" i="19" s="1"/>
  <c r="U75" i="2"/>
  <c r="L75" i="2"/>
  <c r="I75" i="2"/>
  <c r="Q85" i="2"/>
  <c r="L84" i="2"/>
  <c r="Q75" i="2"/>
  <c r="H75" i="2"/>
  <c r="T57" i="2"/>
  <c r="U89" i="2"/>
  <c r="U33" i="2"/>
  <c r="Q9" i="2"/>
  <c r="Y66" i="2"/>
  <c r="Y37" i="2"/>
  <c r="G47" i="2"/>
  <c r="U37" i="2"/>
  <c r="G37" i="2"/>
  <c r="I23" i="2"/>
  <c r="L21" i="2"/>
  <c r="Q11" i="2"/>
  <c r="U9" i="2"/>
  <c r="L8" i="2"/>
  <c r="I91" i="2"/>
  <c r="I89" i="2"/>
  <c r="Y83" i="2"/>
  <c r="J65" i="2"/>
  <c r="L62" i="2"/>
  <c r="L61" i="2"/>
  <c r="I57" i="2"/>
  <c r="Y53" i="2"/>
  <c r="I53" i="2"/>
  <c r="A53" i="2" s="1"/>
  <c r="AH61" i="3" s="1"/>
  <c r="L51" i="2"/>
  <c r="L47" i="2"/>
  <c r="B47" i="2"/>
  <c r="L41" i="2"/>
  <c r="I33" i="2"/>
  <c r="A33" i="2" s="1"/>
  <c r="U23" i="2"/>
  <c r="L23" i="2"/>
  <c r="Y11" i="2"/>
  <c r="G11" i="2"/>
  <c r="X9" i="2"/>
  <c r="G9" i="2"/>
  <c r="Q91" i="2"/>
  <c r="H91" i="2"/>
  <c r="G83" i="2"/>
  <c r="Y69" i="2"/>
  <c r="G69" i="2"/>
  <c r="Q53" i="2"/>
  <c r="G53" i="2"/>
  <c r="U41" i="2"/>
  <c r="I41" i="2"/>
  <c r="A41" i="2" s="1"/>
  <c r="L36" i="2"/>
  <c r="U91" i="2"/>
  <c r="L91" i="2"/>
  <c r="B91" i="2"/>
  <c r="I82" i="2"/>
  <c r="L53" i="2"/>
  <c r="B53" i="2"/>
  <c r="Y9" i="2"/>
  <c r="T9" i="2"/>
  <c r="L9" i="2"/>
  <c r="U17" i="2"/>
  <c r="L69" i="2"/>
  <c r="Q61" i="2"/>
  <c r="B61" i="2"/>
  <c r="Y91" i="2"/>
  <c r="G91" i="2"/>
  <c r="Q83" i="2"/>
  <c r="I83" i="2"/>
  <c r="B83" i="2"/>
  <c r="Y75" i="2"/>
  <c r="G75" i="2"/>
  <c r="Q69" i="2"/>
  <c r="I69" i="2"/>
  <c r="B69" i="2"/>
  <c r="L67" i="2"/>
  <c r="U61" i="2"/>
  <c r="H61" i="2"/>
  <c r="U51" i="2"/>
  <c r="I51" i="2"/>
  <c r="A51" i="2" s="1"/>
  <c r="Y41" i="2"/>
  <c r="Q41" i="2"/>
  <c r="Y39" i="2"/>
  <c r="I39" i="2"/>
  <c r="A39" i="2" s="1"/>
  <c r="Y23" i="2"/>
  <c r="G23" i="2"/>
  <c r="Y21" i="2"/>
  <c r="Q21" i="2"/>
  <c r="I12" i="2"/>
  <c r="A12" i="2" s="1"/>
  <c r="U11" i="2"/>
  <c r="L11" i="2"/>
  <c r="Y5" i="2"/>
  <c r="T4" i="2"/>
  <c r="L83" i="2"/>
  <c r="I61" i="2"/>
  <c r="L39" i="2"/>
  <c r="U83" i="2"/>
  <c r="H83" i="2"/>
  <c r="L76" i="2"/>
  <c r="U69" i="2"/>
  <c r="H69" i="2"/>
  <c r="Y63" i="2"/>
  <c r="Y61" i="2"/>
  <c r="G61" i="2"/>
  <c r="Q39" i="2"/>
  <c r="G39" i="2"/>
  <c r="I30" i="2"/>
  <c r="AA30" i="2" s="1"/>
  <c r="I17" i="2"/>
  <c r="A17" i="2" s="1"/>
  <c r="X5" i="2"/>
  <c r="G74" i="2"/>
  <c r="G71" i="2"/>
  <c r="Q71" i="2"/>
  <c r="F27" i="2"/>
  <c r="H27" i="2" s="1"/>
  <c r="J27" i="2"/>
  <c r="P27" i="2"/>
  <c r="T27" i="2"/>
  <c r="X27" i="2"/>
  <c r="G24" i="2"/>
  <c r="I24" i="2"/>
  <c r="A24" i="2" s="1"/>
  <c r="U24" i="2"/>
  <c r="I15" i="2"/>
  <c r="A15" i="2" s="1"/>
  <c r="L89" i="2"/>
  <c r="Q88" i="2"/>
  <c r="T87" i="2"/>
  <c r="J87" i="2"/>
  <c r="U84" i="2"/>
  <c r="I84" i="2"/>
  <c r="Q77" i="2"/>
  <c r="U76" i="2"/>
  <c r="I76" i="2"/>
  <c r="I72" i="2"/>
  <c r="I70" i="2"/>
  <c r="U70" i="2"/>
  <c r="G63" i="2"/>
  <c r="G59" i="2"/>
  <c r="I59" i="2"/>
  <c r="U59" i="2"/>
  <c r="I54" i="2"/>
  <c r="A54" i="2" s="1"/>
  <c r="AH62" i="3" s="1"/>
  <c r="U54" i="2"/>
  <c r="G48" i="2"/>
  <c r="F41" i="2"/>
  <c r="H41" i="2" s="1"/>
  <c r="J41" i="2"/>
  <c r="P41" i="2"/>
  <c r="T41" i="2"/>
  <c r="X41" i="2"/>
  <c r="G29" i="2"/>
  <c r="L29" i="2"/>
  <c r="U27" i="2"/>
  <c r="L27" i="2"/>
  <c r="G20" i="2"/>
  <c r="L20" i="2"/>
  <c r="F11" i="2"/>
  <c r="H11" i="2" s="1"/>
  <c r="J11" i="2"/>
  <c r="P11" i="2"/>
  <c r="T11" i="2"/>
  <c r="X11" i="2"/>
  <c r="I6" i="2"/>
  <c r="A6" i="2" s="1"/>
  <c r="I87" i="2"/>
  <c r="L81" i="2"/>
  <c r="Q80" i="2"/>
  <c r="Q74" i="2"/>
  <c r="J73" i="2"/>
  <c r="I45" i="2"/>
  <c r="A45" i="2" s="1"/>
  <c r="U45" i="2"/>
  <c r="L43" i="2"/>
  <c r="G28" i="2"/>
  <c r="Q28" i="2"/>
  <c r="Y28" i="2"/>
  <c r="L28" i="2"/>
  <c r="U28" i="2"/>
  <c r="I27" i="2"/>
  <c r="A27" i="2" s="1"/>
  <c r="I26" i="2"/>
  <c r="A26" i="2" s="1"/>
  <c r="G13" i="2"/>
  <c r="L13" i="2"/>
  <c r="X87" i="2"/>
  <c r="P87" i="2"/>
  <c r="U81" i="2"/>
  <c r="I81" i="2"/>
  <c r="G67" i="2"/>
  <c r="I67" i="2"/>
  <c r="U67" i="2"/>
  <c r="G66" i="2"/>
  <c r="I62" i="2"/>
  <c r="U62" i="2"/>
  <c r="G42" i="2"/>
  <c r="Q42" i="2"/>
  <c r="Y42" i="2"/>
  <c r="L42" i="2"/>
  <c r="U42" i="2"/>
  <c r="G40" i="2"/>
  <c r="F35" i="2"/>
  <c r="H35" i="2" s="1"/>
  <c r="Y27" i="2"/>
  <c r="Q27" i="2"/>
  <c r="G27" i="2"/>
  <c r="L24" i="2"/>
  <c r="G12" i="2"/>
  <c r="Q12" i="2"/>
  <c r="Y12" i="2"/>
  <c r="L12" i="2"/>
  <c r="U12" i="2"/>
  <c r="I10" i="2"/>
  <c r="A10" i="2" s="1"/>
  <c r="J57" i="2"/>
  <c r="U53" i="2"/>
  <c r="U47" i="2"/>
  <c r="U39" i="2"/>
  <c r="H39" i="2"/>
  <c r="U36" i="2"/>
  <c r="L33" i="2"/>
  <c r="L17" i="2"/>
  <c r="U8" i="2"/>
  <c r="T5" i="2"/>
  <c r="P10" i="5"/>
  <c r="I16" i="19" s="1"/>
  <c r="U5" i="2"/>
  <c r="L5" i="2"/>
  <c r="P9" i="5"/>
  <c r="I15" i="19" s="1"/>
  <c r="P8" i="5"/>
  <c r="I14" i="19" s="1"/>
  <c r="P5" i="2"/>
  <c r="J5" i="2"/>
  <c r="I5" i="2"/>
  <c r="A5" i="2" s="1"/>
  <c r="G5" i="2"/>
  <c r="G87" i="2"/>
  <c r="L87" i="2"/>
  <c r="Q87" i="2"/>
  <c r="U87" i="2"/>
  <c r="Y87" i="2"/>
  <c r="B87" i="2"/>
  <c r="H87" i="2"/>
  <c r="I66" i="2"/>
  <c r="L66" i="2"/>
  <c r="U66" i="2"/>
  <c r="I63" i="2"/>
  <c r="L63" i="2"/>
  <c r="U63" i="2"/>
  <c r="F52" i="2"/>
  <c r="H52" i="2" s="1"/>
  <c r="I52" i="2"/>
  <c r="A52" i="2" s="1"/>
  <c r="AH60" i="3" s="1"/>
  <c r="I34" i="2"/>
  <c r="A34" i="2" s="1"/>
  <c r="I25" i="2"/>
  <c r="A25" i="2" s="1"/>
  <c r="Y25" i="2"/>
  <c r="L25" i="2"/>
  <c r="U25" i="2"/>
  <c r="G25" i="2"/>
  <c r="Q25" i="2"/>
  <c r="I16" i="2"/>
  <c r="A16" i="2" s="1"/>
  <c r="Y16" i="2"/>
  <c r="Q16" i="2"/>
  <c r="L16" i="2"/>
  <c r="U16" i="2"/>
  <c r="G16" i="2"/>
  <c r="Y80" i="2"/>
  <c r="T79" i="2"/>
  <c r="Y77" i="2"/>
  <c r="Y74" i="2"/>
  <c r="T73" i="2"/>
  <c r="Y71" i="2"/>
  <c r="X57" i="2"/>
  <c r="P57" i="2"/>
  <c r="P4" i="2"/>
  <c r="P2" i="2"/>
  <c r="L2" i="2"/>
  <c r="G79" i="2"/>
  <c r="L79" i="2"/>
  <c r="Q79" i="2"/>
  <c r="U79" i="2"/>
  <c r="Y79" i="2"/>
  <c r="B79" i="2"/>
  <c r="H79" i="2"/>
  <c r="G73" i="2"/>
  <c r="L73" i="2"/>
  <c r="Q73" i="2"/>
  <c r="U73" i="2"/>
  <c r="Y73" i="2"/>
  <c r="B73" i="2"/>
  <c r="H73" i="2"/>
  <c r="I58" i="2"/>
  <c r="L58" i="2"/>
  <c r="U58" i="2"/>
  <c r="I55" i="2"/>
  <c r="A55" i="2" s="1"/>
  <c r="AH63" i="3" s="1"/>
  <c r="L55" i="2"/>
  <c r="U55" i="2"/>
  <c r="G49" i="2"/>
  <c r="L49" i="2"/>
  <c r="Q49" i="2"/>
  <c r="U49" i="2"/>
  <c r="Y49" i="2"/>
  <c r="F49" i="2"/>
  <c r="H49" i="2" s="1"/>
  <c r="J49" i="2"/>
  <c r="T49" i="2"/>
  <c r="X49" i="2"/>
  <c r="B49" i="2"/>
  <c r="P49" i="2"/>
  <c r="G31" i="2"/>
  <c r="L31" i="2"/>
  <c r="Q31" i="2"/>
  <c r="U31" i="2"/>
  <c r="Y31" i="2"/>
  <c r="F31" i="2"/>
  <c r="H31" i="2" s="1"/>
  <c r="P31" i="2"/>
  <c r="J31" i="2"/>
  <c r="T31" i="2"/>
  <c r="X31" i="2"/>
  <c r="I88" i="2"/>
  <c r="L88" i="2"/>
  <c r="U88" i="2"/>
  <c r="I85" i="2"/>
  <c r="L85" i="2"/>
  <c r="U85" i="2"/>
  <c r="G65" i="2"/>
  <c r="L65" i="2"/>
  <c r="Q65" i="2"/>
  <c r="U65" i="2"/>
  <c r="Y65" i="2"/>
  <c r="B65" i="2"/>
  <c r="H65" i="2"/>
  <c r="I50" i="2"/>
  <c r="A50" i="2" s="1"/>
  <c r="G50" i="2"/>
  <c r="Y50" i="2"/>
  <c r="L50" i="2"/>
  <c r="U50" i="2"/>
  <c r="Q50" i="2"/>
  <c r="I32" i="2"/>
  <c r="A32" i="2" s="1"/>
  <c r="G32" i="2"/>
  <c r="Q32" i="2"/>
  <c r="L32" i="2"/>
  <c r="U32" i="2"/>
  <c r="Y32" i="2"/>
  <c r="I18" i="2"/>
  <c r="A18" i="2" s="1"/>
  <c r="X79" i="2"/>
  <c r="P79" i="2"/>
  <c r="F79" i="2"/>
  <c r="X73" i="2"/>
  <c r="P73" i="2"/>
  <c r="F73" i="2"/>
  <c r="I68" i="2"/>
  <c r="Y58" i="2"/>
  <c r="G58" i="2"/>
  <c r="Y55" i="2"/>
  <c r="G55" i="2"/>
  <c r="I49" i="2"/>
  <c r="A49" i="2" s="1"/>
  <c r="I31" i="2"/>
  <c r="A31" i="2" s="1"/>
  <c r="I80" i="2"/>
  <c r="L80" i="2"/>
  <c r="U80" i="2"/>
  <c r="I77" i="2"/>
  <c r="L77" i="2"/>
  <c r="U77" i="2"/>
  <c r="I74" i="2"/>
  <c r="L74" i="2"/>
  <c r="U74" i="2"/>
  <c r="I71" i="2"/>
  <c r="L71" i="2"/>
  <c r="U71" i="2"/>
  <c r="G57" i="2"/>
  <c r="L57" i="2"/>
  <c r="Q57" i="2"/>
  <c r="U57" i="2"/>
  <c r="Y57" i="2"/>
  <c r="B57" i="2"/>
  <c r="H57" i="2"/>
  <c r="G46" i="2"/>
  <c r="I46" i="2"/>
  <c r="A46" i="2" s="1"/>
  <c r="G15" i="2"/>
  <c r="L15" i="2"/>
  <c r="Q15" i="2"/>
  <c r="U15" i="2"/>
  <c r="Y15" i="2"/>
  <c r="T15" i="2"/>
  <c r="F15" i="2"/>
  <c r="J15" i="2"/>
  <c r="P15" i="2"/>
  <c r="X15" i="2"/>
  <c r="H15" i="2"/>
  <c r="B4" i="2"/>
  <c r="Q4" i="2"/>
  <c r="U4" i="2"/>
  <c r="Y4" i="2"/>
  <c r="J4" i="2"/>
  <c r="Y88" i="2"/>
  <c r="G88" i="2"/>
  <c r="Y85" i="2"/>
  <c r="G85" i="2"/>
  <c r="I79" i="2"/>
  <c r="I73" i="2"/>
  <c r="X65" i="2"/>
  <c r="P65" i="2"/>
  <c r="F65" i="2"/>
  <c r="I60" i="2"/>
  <c r="I19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H53" i="2" s="1"/>
  <c r="Y51" i="2"/>
  <c r="Q51" i="2"/>
  <c r="G51" i="2"/>
  <c r="I48" i="2"/>
  <c r="A48" i="2" s="1"/>
  <c r="X47" i="2"/>
  <c r="T47" i="2"/>
  <c r="P47" i="2"/>
  <c r="J47" i="2"/>
  <c r="F47" i="2"/>
  <c r="H47" i="2" s="1"/>
  <c r="Y45" i="2"/>
  <c r="Q45" i="2"/>
  <c r="G45" i="2"/>
  <c r="I43" i="2"/>
  <c r="A43" i="2" s="1"/>
  <c r="I40" i="2"/>
  <c r="A40" i="2" s="1"/>
  <c r="X39" i="2"/>
  <c r="T39" i="2"/>
  <c r="P39" i="2"/>
  <c r="J39" i="2"/>
  <c r="I36" i="2"/>
  <c r="A36" i="2" s="1"/>
  <c r="Y35" i="2"/>
  <c r="U35" i="2"/>
  <c r="Q35" i="2"/>
  <c r="L35" i="2"/>
  <c r="G35" i="2"/>
  <c r="Y33" i="2"/>
  <c r="Q33" i="2"/>
  <c r="I29" i="2"/>
  <c r="A29" i="2" s="1"/>
  <c r="Y24" i="2"/>
  <c r="Q24" i="2"/>
  <c r="X23" i="2"/>
  <c r="T23" i="2"/>
  <c r="P23" i="2"/>
  <c r="J23" i="2"/>
  <c r="I20" i="2"/>
  <c r="A20" i="2" s="1"/>
  <c r="Y19" i="2"/>
  <c r="U19" i="2"/>
  <c r="Q19" i="2"/>
  <c r="L19" i="2"/>
  <c r="G19" i="2"/>
  <c r="Y17" i="2"/>
  <c r="Q17" i="2"/>
  <c r="I13" i="2"/>
  <c r="A13" i="2" s="1"/>
  <c r="I8" i="2"/>
  <c r="AE8" i="2" s="1"/>
  <c r="Y7" i="2"/>
  <c r="U7" i="2"/>
  <c r="Q7" i="2"/>
  <c r="L7" i="2"/>
  <c r="G7" i="2"/>
  <c r="Y6" i="2"/>
  <c r="X3" i="2"/>
  <c r="P3" i="2"/>
  <c r="I35" i="2"/>
  <c r="A35" i="2" s="1"/>
  <c r="I7" i="2"/>
  <c r="A7" i="2" s="1"/>
  <c r="Y43" i="2"/>
  <c r="Q43" i="2"/>
  <c r="G43" i="2"/>
  <c r="I38" i="2"/>
  <c r="A38" i="2" s="1"/>
  <c r="Y36" i="2"/>
  <c r="Q36" i="2"/>
  <c r="X35" i="2"/>
  <c r="T35" i="2"/>
  <c r="P35" i="2"/>
  <c r="J35" i="2"/>
  <c r="Y29" i="2"/>
  <c r="Q29" i="2"/>
  <c r="Y20" i="2"/>
  <c r="Q20" i="2"/>
  <c r="X19" i="2"/>
  <c r="T19" i="2"/>
  <c r="P19" i="2"/>
  <c r="J19" i="2"/>
  <c r="Y13" i="2"/>
  <c r="Q13" i="2"/>
  <c r="Y8" i="2"/>
  <c r="Q8" i="2"/>
  <c r="X7" i="2"/>
  <c r="T7" i="2"/>
  <c r="P7" i="2"/>
  <c r="J7" i="2"/>
  <c r="X6" i="2"/>
  <c r="I2" i="2"/>
  <c r="A2" i="2" s="1"/>
  <c r="J2" i="2"/>
  <c r="Y3" i="2"/>
  <c r="U3" i="2"/>
  <c r="Q3" i="2"/>
  <c r="I3" i="2"/>
  <c r="T34" i="20"/>
  <c r="D5" i="21"/>
  <c r="L3" i="2"/>
  <c r="T32" i="20"/>
  <c r="D4" i="21"/>
  <c r="B41" i="2"/>
  <c r="B39" i="2"/>
  <c r="B35" i="2"/>
  <c r="B31" i="2"/>
  <c r="B27" i="2"/>
  <c r="B23" i="2"/>
  <c r="B19" i="2"/>
  <c r="B15" i="2"/>
  <c r="B11" i="2"/>
  <c r="B7" i="2"/>
  <c r="B75" i="2"/>
  <c r="G72" i="2"/>
  <c r="L72" i="2"/>
  <c r="Q72" i="2"/>
  <c r="U72" i="2"/>
  <c r="Y72" i="2"/>
  <c r="B71" i="2"/>
  <c r="F71" i="2"/>
  <c r="H71" i="2"/>
  <c r="J71" i="2"/>
  <c r="P71" i="2"/>
  <c r="T71" i="2"/>
  <c r="X71" i="2"/>
  <c r="G68" i="2"/>
  <c r="L68" i="2"/>
  <c r="Q68" i="2"/>
  <c r="U68" i="2"/>
  <c r="Y68" i="2"/>
  <c r="B67" i="2"/>
  <c r="F67" i="2"/>
  <c r="H67" i="2"/>
  <c r="J67" i="2"/>
  <c r="P67" i="2"/>
  <c r="T67" i="2"/>
  <c r="X67" i="2"/>
  <c r="G64" i="2"/>
  <c r="L64" i="2"/>
  <c r="Q64" i="2"/>
  <c r="U64" i="2"/>
  <c r="Y64" i="2"/>
  <c r="B63" i="2"/>
  <c r="F63" i="2"/>
  <c r="H63" i="2"/>
  <c r="J63" i="2"/>
  <c r="P63" i="2"/>
  <c r="T63" i="2"/>
  <c r="X63" i="2"/>
  <c r="G60" i="2"/>
  <c r="L60" i="2"/>
  <c r="Q60" i="2"/>
  <c r="U60" i="2"/>
  <c r="Y60" i="2"/>
  <c r="B59" i="2"/>
  <c r="F59" i="2"/>
  <c r="H59" i="2"/>
  <c r="J59" i="2"/>
  <c r="P59" i="2"/>
  <c r="T59" i="2"/>
  <c r="X59" i="2"/>
  <c r="Y90" i="2"/>
  <c r="U90" i="2"/>
  <c r="Q90" i="2"/>
  <c r="L90" i="2"/>
  <c r="G90" i="2"/>
  <c r="X89" i="2"/>
  <c r="T89" i="2"/>
  <c r="P89" i="2"/>
  <c r="J89" i="2"/>
  <c r="H89" i="2"/>
  <c r="F89" i="2"/>
  <c r="B89" i="2"/>
  <c r="Y86" i="2"/>
  <c r="U86" i="2"/>
  <c r="Q86" i="2"/>
  <c r="L86" i="2"/>
  <c r="G86" i="2"/>
  <c r="X85" i="2"/>
  <c r="T85" i="2"/>
  <c r="P85" i="2"/>
  <c r="J85" i="2"/>
  <c r="H85" i="2"/>
  <c r="F85" i="2"/>
  <c r="B85" i="2"/>
  <c r="Y82" i="2"/>
  <c r="U82" i="2"/>
  <c r="Q82" i="2"/>
  <c r="L82" i="2"/>
  <c r="G82" i="2"/>
  <c r="X81" i="2"/>
  <c r="T81" i="2"/>
  <c r="P81" i="2"/>
  <c r="J81" i="2"/>
  <c r="H81" i="2"/>
  <c r="F81" i="2"/>
  <c r="B81" i="2"/>
  <c r="Y78" i="2"/>
  <c r="U78" i="2"/>
  <c r="Q78" i="2"/>
  <c r="L78" i="2"/>
  <c r="G78" i="2"/>
  <c r="X77" i="2"/>
  <c r="T77" i="2"/>
  <c r="P77" i="2"/>
  <c r="J77" i="2"/>
  <c r="H77" i="2"/>
  <c r="F77" i="2"/>
  <c r="B77" i="2"/>
  <c r="Y56" i="2"/>
  <c r="U56" i="2"/>
  <c r="Q56" i="2"/>
  <c r="L56" i="2"/>
  <c r="G56" i="2"/>
  <c r="X55" i="2"/>
  <c r="T55" i="2"/>
  <c r="P55" i="2"/>
  <c r="J55" i="2"/>
  <c r="H55" i="2"/>
  <c r="F55" i="2"/>
  <c r="B55" i="2"/>
  <c r="Y52" i="2"/>
  <c r="U52" i="2"/>
  <c r="Q52" i="2"/>
  <c r="L52" i="2"/>
  <c r="G52" i="2"/>
  <c r="X51" i="2"/>
  <c r="T51" i="2"/>
  <c r="P51" i="2"/>
  <c r="J51" i="2"/>
  <c r="H51" i="2"/>
  <c r="F51" i="2"/>
  <c r="B51" i="2"/>
  <c r="Y46" i="2"/>
  <c r="U46" i="2"/>
  <c r="Q46" i="2"/>
  <c r="L46" i="2"/>
  <c r="X45" i="2"/>
  <c r="T45" i="2"/>
  <c r="P45" i="2"/>
  <c r="J45" i="2"/>
  <c r="F45" i="2"/>
  <c r="H45" i="2" s="1"/>
  <c r="B45" i="2"/>
  <c r="I44" i="2"/>
  <c r="A44" i="2" s="1"/>
  <c r="X43" i="2"/>
  <c r="T43" i="2"/>
  <c r="P43" i="2"/>
  <c r="J43" i="2"/>
  <c r="F43" i="2"/>
  <c r="H43" i="2" s="1"/>
  <c r="B43" i="2"/>
  <c r="Y38" i="2"/>
  <c r="U38" i="2"/>
  <c r="Q38" i="2"/>
  <c r="L38" i="2"/>
  <c r="X37" i="2"/>
  <c r="T37" i="2"/>
  <c r="P37" i="2"/>
  <c r="J37" i="2"/>
  <c r="F37" i="2"/>
  <c r="H37" i="2" s="1"/>
  <c r="B37" i="2"/>
  <c r="Y34" i="2"/>
  <c r="U34" i="2"/>
  <c r="Q34" i="2"/>
  <c r="L34" i="2"/>
  <c r="G34" i="2"/>
  <c r="X33" i="2"/>
  <c r="T33" i="2"/>
  <c r="P33" i="2"/>
  <c r="J33" i="2"/>
  <c r="F33" i="2"/>
  <c r="H33" i="2" s="1"/>
  <c r="B33" i="2"/>
  <c r="Y30" i="2"/>
  <c r="U30" i="2"/>
  <c r="Q30" i="2"/>
  <c r="L30" i="2"/>
  <c r="G30" i="2"/>
  <c r="X29" i="2"/>
  <c r="T29" i="2"/>
  <c r="P29" i="2"/>
  <c r="J29" i="2"/>
  <c r="F29" i="2"/>
  <c r="H29" i="2" s="1"/>
  <c r="B29" i="2"/>
  <c r="Y26" i="2"/>
  <c r="U26" i="2"/>
  <c r="Q26" i="2"/>
  <c r="L26" i="2"/>
  <c r="G26" i="2"/>
  <c r="X25" i="2"/>
  <c r="T25" i="2"/>
  <c r="P25" i="2"/>
  <c r="J25" i="2"/>
  <c r="F25" i="2"/>
  <c r="H25" i="2" s="1"/>
  <c r="B25" i="2"/>
  <c r="Y22" i="2"/>
  <c r="U22" i="2"/>
  <c r="Q22" i="2"/>
  <c r="L22" i="2"/>
  <c r="G22" i="2"/>
  <c r="X21" i="2"/>
  <c r="T21" i="2"/>
  <c r="P21" i="2"/>
  <c r="J21" i="2"/>
  <c r="F21" i="2"/>
  <c r="H21" i="2" s="1"/>
  <c r="B21" i="2"/>
  <c r="Y18" i="2"/>
  <c r="U18" i="2"/>
  <c r="Q18" i="2"/>
  <c r="L18" i="2"/>
  <c r="G18" i="2"/>
  <c r="X17" i="2"/>
  <c r="T17" i="2"/>
  <c r="P17" i="2"/>
  <c r="J17" i="2"/>
  <c r="F17" i="2"/>
  <c r="H17" i="2" s="1"/>
  <c r="B17" i="2"/>
  <c r="Y14" i="2"/>
  <c r="U14" i="2"/>
  <c r="Q14" i="2"/>
  <c r="L14" i="2"/>
  <c r="G14" i="2"/>
  <c r="X13" i="2"/>
  <c r="T13" i="2"/>
  <c r="P13" i="2"/>
  <c r="J13" i="2"/>
  <c r="F13" i="2"/>
  <c r="H13" i="2" s="1"/>
  <c r="B13" i="2"/>
  <c r="Y10" i="2"/>
  <c r="U10" i="2"/>
  <c r="Q10" i="2"/>
  <c r="L10" i="2"/>
  <c r="G10" i="2"/>
  <c r="P9" i="2"/>
  <c r="J9" i="2"/>
  <c r="F9" i="2"/>
  <c r="H9" i="2" s="1"/>
  <c r="B9" i="2"/>
  <c r="U6" i="2"/>
  <c r="Q6" i="2"/>
  <c r="L6" i="2"/>
  <c r="G6" i="2"/>
  <c r="F5" i="2"/>
  <c r="H5" i="2" s="1"/>
  <c r="B50" i="2"/>
  <c r="F50" i="2"/>
  <c r="H50" i="2"/>
  <c r="J50" i="2"/>
  <c r="P50" i="2"/>
  <c r="T50" i="2"/>
  <c r="X50" i="2"/>
  <c r="B46" i="2"/>
  <c r="F46" i="2"/>
  <c r="H46" i="2" s="1"/>
  <c r="J46" i="2"/>
  <c r="P46" i="2"/>
  <c r="T46" i="2"/>
  <c r="X46" i="2"/>
  <c r="B42" i="2"/>
  <c r="F42" i="2"/>
  <c r="H42" i="2" s="1"/>
  <c r="J42" i="2"/>
  <c r="P42" i="2"/>
  <c r="T42" i="2"/>
  <c r="X42" i="2"/>
  <c r="B38" i="2"/>
  <c r="F38" i="2"/>
  <c r="H38" i="2" s="1"/>
  <c r="J38" i="2"/>
  <c r="P38" i="2"/>
  <c r="T38" i="2"/>
  <c r="X38" i="2"/>
  <c r="X90" i="2"/>
  <c r="T90" i="2"/>
  <c r="P90" i="2"/>
  <c r="J90" i="2"/>
  <c r="H90" i="2"/>
  <c r="F90" i="2"/>
  <c r="B90" i="2"/>
  <c r="X88" i="2"/>
  <c r="T88" i="2"/>
  <c r="P88" i="2"/>
  <c r="J88" i="2"/>
  <c r="H88" i="2"/>
  <c r="F88" i="2"/>
  <c r="B88" i="2"/>
  <c r="X86" i="2"/>
  <c r="T86" i="2"/>
  <c r="P86" i="2"/>
  <c r="J86" i="2"/>
  <c r="H86" i="2"/>
  <c r="F86" i="2"/>
  <c r="B86" i="2"/>
  <c r="X84" i="2"/>
  <c r="T84" i="2"/>
  <c r="P84" i="2"/>
  <c r="J84" i="2"/>
  <c r="H84" i="2"/>
  <c r="F84" i="2"/>
  <c r="B84" i="2"/>
  <c r="X82" i="2"/>
  <c r="T82" i="2"/>
  <c r="P82" i="2"/>
  <c r="J82" i="2"/>
  <c r="H82" i="2"/>
  <c r="F82" i="2"/>
  <c r="B82" i="2"/>
  <c r="X80" i="2"/>
  <c r="T80" i="2"/>
  <c r="P80" i="2"/>
  <c r="J80" i="2"/>
  <c r="H80" i="2"/>
  <c r="F80" i="2"/>
  <c r="B80" i="2"/>
  <c r="X78" i="2"/>
  <c r="T78" i="2"/>
  <c r="P78" i="2"/>
  <c r="J78" i="2"/>
  <c r="H78" i="2"/>
  <c r="F78" i="2"/>
  <c r="B78" i="2"/>
  <c r="X76" i="2"/>
  <c r="T76" i="2"/>
  <c r="P76" i="2"/>
  <c r="J76" i="2"/>
  <c r="H76" i="2"/>
  <c r="F76" i="2"/>
  <c r="B76" i="2"/>
  <c r="X74" i="2"/>
  <c r="T74" i="2"/>
  <c r="P74" i="2"/>
  <c r="J74" i="2"/>
  <c r="H74" i="2"/>
  <c r="F74" i="2"/>
  <c r="B74" i="2"/>
  <c r="X72" i="2"/>
  <c r="T72" i="2"/>
  <c r="P72" i="2"/>
  <c r="J72" i="2"/>
  <c r="H72" i="2"/>
  <c r="F72" i="2"/>
  <c r="B72" i="2"/>
  <c r="X70" i="2"/>
  <c r="T70" i="2"/>
  <c r="P70" i="2"/>
  <c r="J70" i="2"/>
  <c r="H70" i="2"/>
  <c r="F70" i="2"/>
  <c r="B70" i="2"/>
  <c r="X68" i="2"/>
  <c r="T68" i="2"/>
  <c r="P68" i="2"/>
  <c r="J68" i="2"/>
  <c r="H68" i="2"/>
  <c r="F68" i="2"/>
  <c r="B68" i="2"/>
  <c r="X66" i="2"/>
  <c r="T66" i="2"/>
  <c r="P66" i="2"/>
  <c r="J66" i="2"/>
  <c r="H66" i="2"/>
  <c r="F66" i="2"/>
  <c r="B66" i="2"/>
  <c r="X64" i="2"/>
  <c r="T64" i="2"/>
  <c r="P64" i="2"/>
  <c r="J64" i="2"/>
  <c r="H64" i="2"/>
  <c r="F64" i="2"/>
  <c r="B64" i="2"/>
  <c r="X62" i="2"/>
  <c r="T62" i="2"/>
  <c r="P62" i="2"/>
  <c r="J62" i="2"/>
  <c r="H62" i="2"/>
  <c r="F62" i="2"/>
  <c r="B62" i="2"/>
  <c r="X60" i="2"/>
  <c r="T60" i="2"/>
  <c r="P60" i="2"/>
  <c r="J60" i="2"/>
  <c r="H60" i="2"/>
  <c r="F60" i="2"/>
  <c r="B60" i="2"/>
  <c r="X58" i="2"/>
  <c r="T58" i="2"/>
  <c r="P58" i="2"/>
  <c r="J58" i="2"/>
  <c r="H58" i="2"/>
  <c r="F58" i="2"/>
  <c r="B58" i="2"/>
  <c r="X56" i="2"/>
  <c r="T56" i="2"/>
  <c r="P56" i="2"/>
  <c r="J56" i="2"/>
  <c r="H56" i="2"/>
  <c r="F56" i="2"/>
  <c r="B56" i="2"/>
  <c r="X54" i="2"/>
  <c r="T54" i="2"/>
  <c r="P54" i="2"/>
  <c r="J54" i="2"/>
  <c r="H54" i="2"/>
  <c r="F54" i="2"/>
  <c r="B54" i="2"/>
  <c r="X52" i="2"/>
  <c r="T52" i="2"/>
  <c r="P52" i="2"/>
  <c r="J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 s="1"/>
  <c r="J48" i="2"/>
  <c r="P48" i="2"/>
  <c r="T48" i="2"/>
  <c r="X48" i="2"/>
  <c r="B44" i="2"/>
  <c r="F44" i="2"/>
  <c r="H44" i="2" s="1"/>
  <c r="J44" i="2"/>
  <c r="P44" i="2"/>
  <c r="T44" i="2"/>
  <c r="X44" i="2"/>
  <c r="B40" i="2"/>
  <c r="F40" i="2"/>
  <c r="H40" i="2" s="1"/>
  <c r="J40" i="2"/>
  <c r="P40" i="2"/>
  <c r="T40" i="2"/>
  <c r="X40" i="2"/>
  <c r="G102" i="3"/>
  <c r="F34" i="17" s="1"/>
  <c r="F37" i="17" s="1"/>
  <c r="X36" i="2"/>
  <c r="T36" i="2"/>
  <c r="P36" i="2"/>
  <c r="J36" i="2"/>
  <c r="F36" i="2"/>
  <c r="H36" i="2" s="1"/>
  <c r="B36" i="2"/>
  <c r="X34" i="2"/>
  <c r="T34" i="2"/>
  <c r="P34" i="2"/>
  <c r="J34" i="2"/>
  <c r="F34" i="2"/>
  <c r="H34" i="2" s="1"/>
  <c r="B34" i="2"/>
  <c r="X32" i="2"/>
  <c r="T32" i="2"/>
  <c r="P32" i="2"/>
  <c r="J32" i="2"/>
  <c r="F32" i="2"/>
  <c r="H32" i="2" s="1"/>
  <c r="B32" i="2"/>
  <c r="X30" i="2"/>
  <c r="T30" i="2"/>
  <c r="P30" i="2"/>
  <c r="J30" i="2"/>
  <c r="F30" i="2"/>
  <c r="H30" i="2" s="1"/>
  <c r="B30" i="2"/>
  <c r="X28" i="2"/>
  <c r="T28" i="2"/>
  <c r="P28" i="2"/>
  <c r="J28" i="2"/>
  <c r="F28" i="2"/>
  <c r="H28" i="2" s="1"/>
  <c r="B28" i="2"/>
  <c r="X26" i="2"/>
  <c r="T26" i="2"/>
  <c r="P26" i="2"/>
  <c r="J26" i="2"/>
  <c r="F26" i="2"/>
  <c r="H26" i="2" s="1"/>
  <c r="B26" i="2"/>
  <c r="X24" i="2"/>
  <c r="T24" i="2"/>
  <c r="P24" i="2"/>
  <c r="J24" i="2"/>
  <c r="F24" i="2"/>
  <c r="H24" i="2" s="1"/>
  <c r="B24" i="2"/>
  <c r="X22" i="2"/>
  <c r="T22" i="2"/>
  <c r="P22" i="2"/>
  <c r="J22" i="2"/>
  <c r="F22" i="2"/>
  <c r="H22" i="2" s="1"/>
  <c r="B22" i="2"/>
  <c r="X20" i="2"/>
  <c r="T20" i="2"/>
  <c r="P20" i="2"/>
  <c r="J20" i="2"/>
  <c r="F20" i="2"/>
  <c r="H20" i="2" s="1"/>
  <c r="B20" i="2"/>
  <c r="X18" i="2"/>
  <c r="T18" i="2"/>
  <c r="P18" i="2"/>
  <c r="J18" i="2"/>
  <c r="F18" i="2"/>
  <c r="H18" i="2" s="1"/>
  <c r="B18" i="2"/>
  <c r="X16" i="2"/>
  <c r="T16" i="2"/>
  <c r="P16" i="2"/>
  <c r="J16" i="2"/>
  <c r="F16" i="2"/>
  <c r="H16" i="2" s="1"/>
  <c r="B16" i="2"/>
  <c r="X14" i="2"/>
  <c r="T14" i="2"/>
  <c r="P14" i="2"/>
  <c r="J14" i="2"/>
  <c r="F14" i="2"/>
  <c r="H14" i="2" s="1"/>
  <c r="B14" i="2"/>
  <c r="X12" i="2"/>
  <c r="T12" i="2"/>
  <c r="P12" i="2"/>
  <c r="J12" i="2"/>
  <c r="F12" i="2"/>
  <c r="H12" i="2" s="1"/>
  <c r="B12" i="2"/>
  <c r="X10" i="2"/>
  <c r="T10" i="2"/>
  <c r="P10" i="2"/>
  <c r="J10" i="2"/>
  <c r="F10" i="2"/>
  <c r="H10" i="2" s="1"/>
  <c r="B10" i="2"/>
  <c r="X8" i="2"/>
  <c r="T8" i="2"/>
  <c r="P8" i="2"/>
  <c r="J8" i="2"/>
  <c r="F8" i="2"/>
  <c r="H8" i="2" s="1"/>
  <c r="B8" i="2"/>
  <c r="T6" i="2"/>
  <c r="P6" i="2"/>
  <c r="J6" i="2"/>
  <c r="F6" i="2"/>
  <c r="H6" i="2" s="1"/>
  <c r="B6" i="2"/>
  <c r="L4" i="2"/>
  <c r="I4" i="2"/>
  <c r="G4" i="2"/>
  <c r="G3" i="2"/>
  <c r="R83" i="20"/>
  <c r="R159" i="20"/>
  <c r="R45" i="20"/>
  <c r="R121" i="20"/>
  <c r="D90" i="20"/>
  <c r="D166" i="20"/>
  <c r="D52" i="20"/>
  <c r="D128" i="20"/>
  <c r="J2" i="21"/>
  <c r="D46" i="20"/>
  <c r="D122" i="20"/>
  <c r="D198" i="20"/>
  <c r="D84" i="20"/>
  <c r="F4" i="2"/>
  <c r="H4" i="2" s="1"/>
  <c r="J3" i="2"/>
  <c r="F3" i="2"/>
  <c r="H3" i="2" s="1"/>
  <c r="B2" i="2"/>
  <c r="Q2" i="2"/>
  <c r="U2" i="2"/>
  <c r="X2" i="2"/>
  <c r="T2" i="2"/>
  <c r="Y2" i="2"/>
  <c r="T80" i="20"/>
  <c r="T118" i="20"/>
  <c r="T156" i="20"/>
  <c r="T194" i="20"/>
  <c r="D89" i="20"/>
  <c r="D165" i="20"/>
  <c r="D9" i="17"/>
  <c r="F2" i="2"/>
  <c r="H2" i="2" s="1"/>
  <c r="AB44" i="3" l="1"/>
  <c r="AH44" i="3"/>
  <c r="AB28" i="2"/>
  <c r="AB45" i="3"/>
  <c r="AH45" i="3"/>
  <c r="AB50" i="3"/>
  <c r="AH50" i="3"/>
  <c r="AB40" i="3"/>
  <c r="AH40" i="3"/>
  <c r="A28" i="2"/>
  <c r="AB49" i="3"/>
  <c r="AH49" i="3"/>
  <c r="AF30" i="2"/>
  <c r="AF31" i="2"/>
  <c r="AB17" i="2"/>
  <c r="AB29" i="2"/>
  <c r="AE31" i="2"/>
  <c r="AE12" i="2"/>
  <c r="AE28" i="2"/>
  <c r="AE13" i="2"/>
  <c r="AE29" i="2"/>
  <c r="AE30" i="2"/>
  <c r="AB56" i="3"/>
  <c r="AH56" i="3"/>
  <c r="AB51" i="3"/>
  <c r="AH51" i="3"/>
  <c r="AB34" i="3"/>
  <c r="AH34" i="3"/>
  <c r="AB42" i="3"/>
  <c r="AH42" i="3"/>
  <c r="AB57" i="3"/>
  <c r="AH57" i="3"/>
  <c r="AB48" i="3"/>
  <c r="AH48" i="3"/>
  <c r="AB30" i="2"/>
  <c r="AF28" i="2"/>
  <c r="AB17" i="3"/>
  <c r="AH17" i="3"/>
  <c r="AB41" i="3"/>
  <c r="AH41" i="3"/>
  <c r="AB46" i="3"/>
  <c r="AH46" i="3"/>
  <c r="AB53" i="3"/>
  <c r="AH53" i="3"/>
  <c r="AB55" i="3"/>
  <c r="AH55" i="3"/>
  <c r="AB35" i="3"/>
  <c r="AH35" i="3"/>
  <c r="AB52" i="3"/>
  <c r="AH52" i="3"/>
  <c r="AB21" i="2"/>
  <c r="AE9" i="2"/>
  <c r="AB58" i="3"/>
  <c r="AH58" i="3"/>
  <c r="AB59" i="3"/>
  <c r="AH59" i="3"/>
  <c r="A30" i="2"/>
  <c r="AB47" i="3"/>
  <c r="AH47" i="3"/>
  <c r="AB43" i="3"/>
  <c r="AH43" i="3"/>
  <c r="AB54" i="3"/>
  <c r="AH54" i="3"/>
  <c r="AB18" i="2"/>
  <c r="AB31" i="2"/>
  <c r="AF9" i="2"/>
  <c r="AF29" i="2"/>
  <c r="AA31" i="2"/>
  <c r="AA20" i="2"/>
  <c r="AA21" i="2"/>
  <c r="AA29" i="2"/>
  <c r="AA22" i="2"/>
  <c r="AB38" i="3"/>
  <c r="AH38" i="3"/>
  <c r="AB37" i="3"/>
  <c r="AH37" i="3"/>
  <c r="AB39" i="3"/>
  <c r="AH39" i="3"/>
  <c r="AB36" i="3"/>
  <c r="AH36" i="3"/>
  <c r="A23" i="2"/>
  <c r="AH31" i="3" s="1"/>
  <c r="A19" i="2"/>
  <c r="AH27" i="3" s="1"/>
  <c r="AB31" i="3"/>
  <c r="AH29" i="3"/>
  <c r="AB29" i="3"/>
  <c r="AH24" i="3"/>
  <c r="AB24" i="3"/>
  <c r="AH25" i="3"/>
  <c r="AB25" i="3"/>
  <c r="AB27" i="3"/>
  <c r="AH28" i="3"/>
  <c r="AB28" i="3"/>
  <c r="AH33" i="3"/>
  <c r="AB33" i="3"/>
  <c r="AH32" i="3"/>
  <c r="AB32" i="3"/>
  <c r="AH30" i="3"/>
  <c r="AB30" i="3"/>
  <c r="AH26" i="3"/>
  <c r="AB26" i="3"/>
  <c r="AH23" i="3"/>
  <c r="AB23" i="3"/>
  <c r="AH22" i="3"/>
  <c r="AB22" i="3"/>
  <c r="AE2" i="2"/>
  <c r="AA2" i="2"/>
  <c r="D127" i="20"/>
  <c r="D51" i="20"/>
  <c r="AB12" i="2"/>
  <c r="AH18" i="3"/>
  <c r="AB18" i="3"/>
  <c r="AF11" i="2"/>
  <c r="H7" i="19"/>
  <c r="AB21" i="3"/>
  <c r="AH21" i="3"/>
  <c r="AB20" i="3"/>
  <c r="AH20" i="3"/>
  <c r="AB14" i="2"/>
  <c r="AF14" i="2"/>
  <c r="AF12" i="2"/>
  <c r="AB10" i="2"/>
  <c r="AB7" i="2"/>
  <c r="AF7" i="2"/>
  <c r="AB4" i="2"/>
  <c r="AB3" i="2"/>
  <c r="AF3" i="2"/>
  <c r="AB11" i="2"/>
  <c r="AB8" i="2"/>
  <c r="AB5" i="2"/>
  <c r="AB13" i="2"/>
  <c r="AB2" i="2"/>
  <c r="AF8" i="2"/>
  <c r="AF5" i="2"/>
  <c r="AF13" i="2"/>
  <c r="AF2" i="2"/>
  <c r="AB9" i="2"/>
  <c r="A11" i="2"/>
  <c r="A8" i="2"/>
  <c r="AH16" i="3" s="1"/>
  <c r="A3" i="2"/>
  <c r="A4" i="2"/>
  <c r="AB12" i="3" s="1"/>
  <c r="AB14" i="3"/>
  <c r="AH14" i="3"/>
  <c r="AB15" i="3"/>
  <c r="K10" i="5" s="1"/>
  <c r="H10" i="19" s="1"/>
  <c r="AH15" i="3"/>
  <c r="AH13" i="3"/>
  <c r="AB13" i="3"/>
  <c r="AH10" i="3"/>
  <c r="AB10" i="3"/>
  <c r="Q33" i="20"/>
  <c r="C34" i="20" s="1"/>
  <c r="AB16" i="3" l="1"/>
  <c r="K11" i="5" s="1"/>
  <c r="H11" i="19" s="1"/>
  <c r="AB19" i="3"/>
  <c r="K13" i="5" s="1"/>
  <c r="H13" i="19" s="1"/>
  <c r="AH19" i="3"/>
  <c r="W11" i="5" s="1"/>
  <c r="H23" i="19" s="1"/>
  <c r="E9" i="5"/>
  <c r="H3" i="19" s="1"/>
  <c r="K9" i="5"/>
  <c r="H9" i="19" s="1"/>
  <c r="E10" i="5"/>
  <c r="H4" i="19" s="1"/>
  <c r="E11" i="5"/>
  <c r="H5" i="19" s="1"/>
  <c r="AH12" i="3"/>
  <c r="E12" i="5"/>
  <c r="H6" i="19" s="1"/>
  <c r="K12" i="5"/>
  <c r="H12" i="19" s="1"/>
  <c r="Q13" i="5"/>
  <c r="H19" i="19" s="1"/>
  <c r="W12" i="5"/>
  <c r="H24" i="19" s="1"/>
  <c r="Q10" i="5"/>
  <c r="H16" i="19" s="1"/>
  <c r="W13" i="5"/>
  <c r="H25" i="19" s="1"/>
  <c r="Q11" i="5"/>
  <c r="H17" i="19" s="1"/>
  <c r="Q12" i="5"/>
  <c r="H18" i="19" s="1"/>
  <c r="W10" i="5"/>
  <c r="H22" i="19" s="1"/>
  <c r="AB11" i="3"/>
  <c r="AH11" i="3"/>
  <c r="K8" i="5" l="1"/>
  <c r="H8" i="19" s="1"/>
  <c r="W8" i="5"/>
  <c r="H20" i="19" s="1"/>
  <c r="E8" i="5"/>
  <c r="H2" i="19" s="1"/>
  <c r="Q8" i="5"/>
  <c r="H14" i="19" s="1"/>
  <c r="Q9" i="5"/>
  <c r="H15" i="19" s="1"/>
  <c r="W9" i="5"/>
  <c r="H21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</authors>
  <commentList>
    <comment ref="O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0" authorId="0" shapeId="0" xr:uid="{00000000-0006-0000-0200-00000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0" shapeId="0" xr:uid="{00000000-0006-0000-0200-00000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0" shapeId="0" xr:uid="{00000000-0006-0000-0200-00000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2" authorId="0" shapeId="0" xr:uid="{00000000-0006-0000-0200-00000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0" shapeId="0" xr:uid="{00000000-0006-0000-0200-00001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3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0" shapeId="0" xr:uid="{00000000-0006-0000-0200-00001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4" authorId="0" shapeId="0" xr:uid="{00000000-0006-0000-0200-00001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0" shapeId="0" xr:uid="{00000000-0006-0000-0200-00001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5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1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0" shapeId="0" xr:uid="{00000000-0006-0000-0200-00001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6" authorId="0" shapeId="0" xr:uid="{00000000-0006-0000-0200-00001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0" shapeId="0" xr:uid="{00000000-0006-0000-0200-00002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7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2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0" shapeId="0" xr:uid="{00000000-0006-0000-0200-00002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8" authorId="0" shapeId="0" xr:uid="{00000000-0006-0000-0200-00002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0" shapeId="0" xr:uid="{00000000-0006-0000-0200-00002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9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2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0" shapeId="0" xr:uid="{00000000-0006-0000-0200-00002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0" authorId="0" shapeId="0" xr:uid="{00000000-0006-0000-0200-00002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0" shapeId="0" xr:uid="{00000000-0006-0000-0200-00003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1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3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0" shapeId="0" xr:uid="{00000000-0006-0000-0200-00003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2" authorId="0" shapeId="0" xr:uid="{00000000-0006-0000-0200-00003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0" shapeId="0" xr:uid="{00000000-0006-0000-0200-00003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3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3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0" shapeId="0" xr:uid="{00000000-0006-0000-0200-00003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4" authorId="0" shapeId="0" xr:uid="{00000000-0006-0000-0200-00003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0" shapeId="0" xr:uid="{00000000-0006-0000-0200-00004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5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4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0" shapeId="0" xr:uid="{00000000-0006-0000-0200-00004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6" authorId="0" shapeId="0" xr:uid="{00000000-0006-0000-0200-00004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0" shapeId="0" xr:uid="{00000000-0006-0000-0200-00004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7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4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0" shapeId="0" xr:uid="{00000000-0006-0000-0200-00004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8" authorId="0" shapeId="0" xr:uid="{00000000-0006-0000-0200-00004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0" shapeId="0" xr:uid="{00000000-0006-0000-0200-00005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2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5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0" shapeId="0" xr:uid="{00000000-0006-0000-0200-00005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0" authorId="0" shapeId="0" xr:uid="{00000000-0006-0000-0200-00005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0" shapeId="0" xr:uid="{00000000-0006-0000-0200-00005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1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5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0" shapeId="0" xr:uid="{00000000-0006-0000-0200-00005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2" authorId="0" shapeId="0" xr:uid="{00000000-0006-0000-0200-00005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0" shapeId="0" xr:uid="{00000000-0006-0000-0200-00006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3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6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0" shapeId="0" xr:uid="{00000000-0006-0000-0200-00006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4" authorId="0" shapeId="0" xr:uid="{00000000-0006-0000-0200-00006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0" shapeId="0" xr:uid="{00000000-0006-0000-0200-00006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5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6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0" shapeId="0" xr:uid="{00000000-0006-0000-0200-00006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6" authorId="0" shapeId="0" xr:uid="{00000000-0006-0000-0200-00006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0" shapeId="0" xr:uid="{00000000-0006-0000-0200-00007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7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7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0" shapeId="0" xr:uid="{00000000-0006-0000-0200-00007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8" authorId="0" shapeId="0" xr:uid="{00000000-0006-0000-0200-00007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0" shapeId="0" xr:uid="{00000000-0006-0000-0200-00007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39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7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0" shapeId="0" xr:uid="{00000000-0006-0000-0200-00007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0" authorId="0" shapeId="0" xr:uid="{00000000-0006-0000-0200-00007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0" shapeId="0" xr:uid="{00000000-0006-0000-0200-00008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1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8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0" shapeId="0" xr:uid="{00000000-0006-0000-0200-00008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2" authorId="0" shapeId="0" xr:uid="{00000000-0006-0000-0200-00008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0" shapeId="0" xr:uid="{00000000-0006-0000-0200-00008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3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8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0" shapeId="0" xr:uid="{00000000-0006-0000-0200-00008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4" authorId="0" shapeId="0" xr:uid="{00000000-0006-0000-0200-00008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0" shapeId="0" xr:uid="{00000000-0006-0000-0200-00009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5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9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0" shapeId="0" xr:uid="{00000000-0006-0000-0200-00009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6" authorId="0" shapeId="0" xr:uid="{00000000-0006-0000-0200-00009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0" shapeId="0" xr:uid="{00000000-0006-0000-0200-00009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7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9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0" shapeId="0" xr:uid="{00000000-0006-0000-0200-00009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8" authorId="0" shapeId="0" xr:uid="{00000000-0006-0000-0200-00009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0" shapeId="0" xr:uid="{00000000-0006-0000-0200-0000A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4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A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0" shapeId="0" xr:uid="{00000000-0006-0000-0200-0000A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0" authorId="0" shapeId="0" xr:uid="{00000000-0006-0000-0200-0000A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0" shapeId="0" xr:uid="{00000000-0006-0000-0200-0000A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1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A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0" shapeId="0" xr:uid="{00000000-0006-0000-0200-0000A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2" authorId="0" shapeId="0" xr:uid="{00000000-0006-0000-0200-0000A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0" shapeId="0" xr:uid="{00000000-0006-0000-0200-0000B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3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B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0" shapeId="0" xr:uid="{00000000-0006-0000-0200-0000B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4" authorId="0" shapeId="0" xr:uid="{00000000-0006-0000-0200-0000B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0" shapeId="0" xr:uid="{00000000-0006-0000-0200-0000B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5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B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0" shapeId="0" xr:uid="{00000000-0006-0000-0200-0000B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6" authorId="0" shapeId="0" xr:uid="{00000000-0006-0000-0200-0000B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0" shapeId="0" xr:uid="{00000000-0006-0000-0200-0000C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7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C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0" shapeId="0" xr:uid="{00000000-0006-0000-0200-0000C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8" authorId="0" shapeId="0" xr:uid="{00000000-0006-0000-0200-0000C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0" shapeId="0" xr:uid="{00000000-0006-0000-0200-0000C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59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C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0" shapeId="0" xr:uid="{00000000-0006-0000-0200-0000C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0" authorId="0" shapeId="0" xr:uid="{00000000-0006-0000-0200-0000C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0" shapeId="0" xr:uid="{00000000-0006-0000-0200-0000D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1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D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0" shapeId="0" xr:uid="{00000000-0006-0000-0200-0000D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2" authorId="0" shapeId="0" xr:uid="{00000000-0006-0000-0200-0000D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0" shapeId="0" xr:uid="{00000000-0006-0000-0200-0000D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3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D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0" shapeId="0" xr:uid="{00000000-0006-0000-0200-0000D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4" authorId="0" shapeId="0" xr:uid="{00000000-0006-0000-0200-0000D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0" shapeId="0" xr:uid="{00000000-0006-0000-0200-0000E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5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E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0" shapeId="0" xr:uid="{00000000-0006-0000-0200-0000E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6" authorId="0" shapeId="0" xr:uid="{00000000-0006-0000-0200-0000E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0" shapeId="0" xr:uid="{00000000-0006-0000-0200-0000E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7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E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0" shapeId="0" xr:uid="{00000000-0006-0000-0200-0000E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8" authorId="0" shapeId="0" xr:uid="{00000000-0006-0000-0200-0000E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0" shapeId="0" xr:uid="{00000000-0006-0000-0200-0000F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6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F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0" shapeId="0" xr:uid="{00000000-0006-0000-0200-0000F4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0" authorId="0" shapeId="0" xr:uid="{00000000-0006-0000-0200-0000F5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0" shapeId="0" xr:uid="{00000000-0006-0000-0200-0000F8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1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FA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0" shapeId="0" xr:uid="{00000000-0006-0000-0200-0000FC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2" authorId="0" shapeId="0" xr:uid="{00000000-0006-0000-0200-0000FD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0" shapeId="0" xr:uid="{00000000-0006-0000-0200-00000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3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0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0" shapeId="0" xr:uid="{00000000-0006-0000-0200-00000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4" authorId="0" shapeId="0" xr:uid="{00000000-0006-0000-0200-00000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0" shapeId="0" xr:uid="{00000000-0006-0000-0200-00000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5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0" shapeId="0" xr:uid="{00000000-0006-0000-0200-00000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6" authorId="0" shapeId="0" xr:uid="{00000000-0006-0000-0200-00000D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0" shapeId="0" xr:uid="{00000000-0006-0000-0200-00001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7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0" shapeId="0" xr:uid="{00000000-0006-0000-0200-00001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8" authorId="0" shapeId="0" xr:uid="{00000000-0006-0000-0200-00001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0" shapeId="0" xr:uid="{00000000-0006-0000-0200-00001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79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1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0" shapeId="0" xr:uid="{00000000-0006-0000-0200-00001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0" authorId="0" shapeId="0" xr:uid="{00000000-0006-0000-0200-00001D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0" shapeId="0" xr:uid="{00000000-0006-0000-0200-00002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1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2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0" shapeId="0" xr:uid="{00000000-0006-0000-0200-00002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2" authorId="0" shapeId="0" xr:uid="{00000000-0006-0000-0200-00002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0" shapeId="0" xr:uid="{00000000-0006-0000-0200-00002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3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2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0" shapeId="0" xr:uid="{00000000-0006-0000-0200-00002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4" authorId="0" shapeId="0" xr:uid="{00000000-0006-0000-0200-00002D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0" shapeId="0" xr:uid="{00000000-0006-0000-0200-00003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5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3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0" shapeId="0" xr:uid="{00000000-0006-0000-0200-00003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6" authorId="0" shapeId="0" xr:uid="{00000000-0006-0000-0200-00003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0" shapeId="0" xr:uid="{00000000-0006-0000-0200-00003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7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3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0" shapeId="0" xr:uid="{00000000-0006-0000-0200-00003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8" authorId="0" shapeId="0" xr:uid="{00000000-0006-0000-0200-00003D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0" shapeId="0" xr:uid="{00000000-0006-0000-0200-00004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8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4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0" shapeId="0" xr:uid="{00000000-0006-0000-0200-00004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0" authorId="0" shapeId="0" xr:uid="{00000000-0006-0000-0200-00004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0" shapeId="0" xr:uid="{00000000-0006-0000-0200-00004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1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4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0" shapeId="0" xr:uid="{00000000-0006-0000-0200-00004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2" authorId="0" shapeId="0" xr:uid="{00000000-0006-0000-0200-00004D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0" shapeId="0" xr:uid="{00000000-0006-0000-0200-00005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3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5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0" shapeId="0" xr:uid="{00000000-0006-0000-0200-00005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4" authorId="0" shapeId="0" xr:uid="{00000000-0006-0000-0200-00005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0" shapeId="0" xr:uid="{00000000-0006-0000-0200-00005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5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5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0" shapeId="0" xr:uid="{00000000-0006-0000-0200-00005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6" authorId="0" shapeId="0" xr:uid="{00000000-0006-0000-0200-00005D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0" shapeId="0" xr:uid="{00000000-0006-0000-0200-000060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7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62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0" shapeId="0" xr:uid="{00000000-0006-0000-0200-000064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8" authorId="0" shapeId="0" xr:uid="{00000000-0006-0000-0200-000065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0" shapeId="0" xr:uid="{00000000-0006-0000-0200-000068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99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6A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0" shapeId="0" xr:uid="{00000000-0006-0000-0200-00006C01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記録の入力方法　</t>
        </r>
        <r>
          <rPr>
            <b/>
            <sz val="9"/>
            <color indexed="10"/>
            <rFont val="ＭＳ ゴシック"/>
            <family val="3"/>
            <charset val="128"/>
          </rPr>
          <t>※すべて半角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（1分04秒76）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<sst xmlns="http://schemas.openxmlformats.org/spreadsheetml/2006/main" count="1095" uniqueCount="589">
  <si>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</si>
  <si>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</si>
  <si>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</si>
  <si>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</si>
  <si>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</si>
  <si>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</si>
  <si>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</si>
  <si>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</si>
  <si>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</si>
  <si>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</si>
  <si>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</si>
  <si>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</si>
  <si>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</si>
  <si>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</si>
  <si>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</si>
  <si>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</si>
  <si>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</si>
  <si>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</si>
  <si>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</si>
  <si>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</si>
  <si>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</si>
  <si>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</si>
  <si>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</si>
  <si>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</si>
  <si>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</si>
  <si>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</si>
  <si>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</si>
  <si>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</si>
  <si>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</si>
  <si>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</si>
  <si>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</si>
  <si>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</si>
  <si>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</si>
  <si>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</si>
  <si>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</si>
  <si>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</si>
  <si>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</si>
  <si>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</si>
  <si>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</si>
  <si>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</si>
  <si>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</si>
  <si>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</si>
  <si>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</si>
  <si>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</si>
  <si>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</si>
  <si>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</si>
  <si>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</si>
  <si>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</si>
  <si>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</si>
  <si>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</si>
  <si>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</si>
  <si>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</si>
  <si>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</si>
  <si>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</si>
  <si>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</si>
  <si>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</si>
  <si>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女　　　子</t>
    <rPh sb="0" eb="1">
      <t>オンナ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</si>
  <si>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</si>
  <si>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</si>
  <si>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</si>
  <si>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</si>
  <si>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</si>
  <si>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</si>
  <si>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</si>
  <si>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</si>
  <si>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</si>
  <si>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</si>
  <si>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</si>
  <si>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</si>
  <si>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</si>
  <si>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</si>
  <si>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</si>
  <si>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</si>
  <si>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</si>
  <si>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</si>
  <si>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</si>
  <si>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</si>
  <si>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</si>
  <si>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</si>
  <si>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</si>
  <si>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</si>
  <si>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</si>
  <si>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</si>
  <si>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</si>
  <si>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</si>
  <si>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</si>
  <si>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</si>
  <si>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</si>
  <si>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</si>
  <si>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</si>
  <si>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</si>
  <si>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</si>
  <si>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</si>
  <si>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</si>
  <si>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</si>
  <si>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</si>
  <si>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</si>
  <si>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</si>
  <si>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</si>
  <si>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</si>
  <si>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</si>
  <si>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</si>
  <si>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</si>
  <si>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</si>
  <si>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</si>
  <si>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 xml:space="preserve">５ </t>
    <phoneticPr fontId="2"/>
  </si>
  <si>
    <t>　　なっていることを確認してください。</t>
    <rPh sb="10" eb="12">
      <t>カクニン</t>
    </rPh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</si>
  <si>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</si>
  <si>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</si>
  <si>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</si>
  <si>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</si>
  <si>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6"/>
  </si>
  <si>
    <t>男1500m</t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</si>
  <si>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</si>
  <si>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</si>
  <si>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</si>
  <si>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</si>
  <si>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t>4分07秒00</t>
    <rPh sb="1" eb="2">
      <t>フン</t>
    </rPh>
    <rPh sb="4" eb="5">
      <t>ビョウ</t>
    </rPh>
    <phoneticPr fontId="2"/>
  </si>
  <si>
    <t>4.07.00</t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</si>
  <si>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</si>
  <si>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</si>
  <si>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</si>
  <si>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</si>
  <si>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</si>
  <si>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</si>
  <si>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</si>
  <si>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</si>
  <si>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</si>
  <si>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</si>
  <si>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</si>
  <si>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43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</si>
  <si>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</si>
  <si>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</si>
  <si>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</si>
  <si>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</si>
  <si>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</si>
  <si>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</si>
  <si>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</si>
  <si>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</si>
  <si>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</si>
  <si>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</si>
  <si>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</si>
  <si>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</si>
  <si>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</si>
  <si>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</si>
  <si>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</si>
  <si>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</si>
  <si>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</si>
  <si>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</si>
  <si>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</si>
  <si>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</si>
  <si>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4X400mR</t>
    <phoneticPr fontId="43"/>
  </si>
  <si>
    <t>4X100mR</t>
    <phoneticPr fontId="43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</si>
  <si>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</si>
  <si>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</si>
  <si>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岡崎</t>
    <phoneticPr fontId="2"/>
  </si>
  <si>
    <t>岡崎北</t>
    <phoneticPr fontId="2"/>
  </si>
  <si>
    <t>岡崎東</t>
    <phoneticPr fontId="2"/>
  </si>
  <si>
    <t>岡崎西</t>
    <phoneticPr fontId="2"/>
  </si>
  <si>
    <t>岩津</t>
    <phoneticPr fontId="2"/>
  </si>
  <si>
    <t>岡崎工</t>
    <phoneticPr fontId="2"/>
  </si>
  <si>
    <t>岡崎商</t>
    <phoneticPr fontId="2"/>
  </si>
  <si>
    <t>幸田</t>
    <phoneticPr fontId="2"/>
  </si>
  <si>
    <t>碧南</t>
    <phoneticPr fontId="2"/>
  </si>
  <si>
    <t>碧南工</t>
    <phoneticPr fontId="2"/>
  </si>
  <si>
    <t>刈谷</t>
    <phoneticPr fontId="2"/>
  </si>
  <si>
    <t>刈谷北</t>
    <phoneticPr fontId="2"/>
  </si>
  <si>
    <t>刈谷工</t>
    <phoneticPr fontId="2"/>
  </si>
  <si>
    <t>豊田西</t>
    <phoneticPr fontId="2"/>
  </si>
  <si>
    <t>豊田東</t>
    <phoneticPr fontId="2"/>
  </si>
  <si>
    <t>衣台</t>
    <phoneticPr fontId="2"/>
  </si>
  <si>
    <t>豊田北</t>
    <phoneticPr fontId="2"/>
  </si>
  <si>
    <t>豊田南</t>
    <phoneticPr fontId="2"/>
  </si>
  <si>
    <t>豊田</t>
    <phoneticPr fontId="2"/>
  </si>
  <si>
    <t>豊野</t>
    <phoneticPr fontId="2"/>
  </si>
  <si>
    <t>豊田工</t>
    <phoneticPr fontId="2"/>
  </si>
  <si>
    <t>猿投農林</t>
    <phoneticPr fontId="2"/>
  </si>
  <si>
    <t>松平</t>
    <phoneticPr fontId="2"/>
  </si>
  <si>
    <t>安城</t>
    <phoneticPr fontId="2"/>
  </si>
  <si>
    <t>安城東</t>
    <phoneticPr fontId="2"/>
  </si>
  <si>
    <t>安城南</t>
    <phoneticPr fontId="2"/>
  </si>
  <si>
    <t>安城農林</t>
    <phoneticPr fontId="2"/>
  </si>
  <si>
    <t>西尾</t>
    <phoneticPr fontId="2"/>
  </si>
  <si>
    <t>西尾東</t>
    <phoneticPr fontId="2"/>
  </si>
  <si>
    <t>鶴城丘</t>
    <phoneticPr fontId="2"/>
  </si>
  <si>
    <t>知立</t>
    <phoneticPr fontId="2"/>
  </si>
  <si>
    <t>知立東</t>
    <phoneticPr fontId="2"/>
  </si>
  <si>
    <t>高浜</t>
    <phoneticPr fontId="2"/>
  </si>
  <si>
    <t>一色</t>
    <phoneticPr fontId="2"/>
  </si>
  <si>
    <t>吉良</t>
    <phoneticPr fontId="2"/>
  </si>
  <si>
    <t>三好</t>
    <phoneticPr fontId="2"/>
  </si>
  <si>
    <t>加茂丘</t>
    <phoneticPr fontId="2"/>
  </si>
  <si>
    <t>足助</t>
    <phoneticPr fontId="2"/>
  </si>
  <si>
    <t>愛教大附</t>
    <phoneticPr fontId="2"/>
  </si>
  <si>
    <t>愛産大三河</t>
    <phoneticPr fontId="2"/>
  </si>
  <si>
    <t>安城学園</t>
    <phoneticPr fontId="2"/>
  </si>
  <si>
    <t>岡崎城西</t>
    <phoneticPr fontId="2"/>
  </si>
  <si>
    <t>岡崎学園</t>
    <phoneticPr fontId="2"/>
  </si>
  <si>
    <t>豊田大谷</t>
    <phoneticPr fontId="2"/>
  </si>
  <si>
    <t>杜若</t>
    <phoneticPr fontId="2"/>
  </si>
  <si>
    <t>光ヶ丘女子</t>
    <phoneticPr fontId="2"/>
  </si>
  <si>
    <t>科技豊田</t>
    <phoneticPr fontId="2"/>
  </si>
  <si>
    <t>科技刈谷</t>
    <phoneticPr fontId="2"/>
  </si>
  <si>
    <t>豊田高専</t>
    <phoneticPr fontId="2"/>
  </si>
  <si>
    <t>岡崎聾</t>
    <phoneticPr fontId="2"/>
  </si>
  <si>
    <t>愛知県立岡崎高等学校</t>
    <phoneticPr fontId="2"/>
  </si>
  <si>
    <t>愛知県立岡崎北高等学校</t>
    <phoneticPr fontId="2"/>
  </si>
  <si>
    <t>愛知県立岡崎東高等学校</t>
    <phoneticPr fontId="2"/>
  </si>
  <si>
    <t>愛知県立岡崎西高等学校</t>
    <phoneticPr fontId="2"/>
  </si>
  <si>
    <t>愛知県立岩津高等学校</t>
    <phoneticPr fontId="2"/>
  </si>
  <si>
    <t>愛知県立岡崎工業高等学校</t>
    <phoneticPr fontId="2"/>
  </si>
  <si>
    <t>愛知県立岡崎商業高等学校</t>
    <phoneticPr fontId="2"/>
  </si>
  <si>
    <t>愛知県立幸田高等学校</t>
    <phoneticPr fontId="2"/>
  </si>
  <si>
    <t>愛知県立碧南高等学校</t>
    <phoneticPr fontId="2"/>
  </si>
  <si>
    <t>愛知県立碧南工業高等学校</t>
    <phoneticPr fontId="2"/>
  </si>
  <si>
    <t>愛知県立刈谷高等学校</t>
    <phoneticPr fontId="2"/>
  </si>
  <si>
    <t>愛知県立刈谷北高等学校</t>
    <phoneticPr fontId="2"/>
  </si>
  <si>
    <t>愛知県立刈谷工業高等学校</t>
    <phoneticPr fontId="2"/>
  </si>
  <si>
    <t>愛知県立豊田西高等学校</t>
    <phoneticPr fontId="2"/>
  </si>
  <si>
    <t>愛知県立豊田東高等学校</t>
    <phoneticPr fontId="2"/>
  </si>
  <si>
    <t>愛知県立衣台高等学校</t>
    <phoneticPr fontId="2"/>
  </si>
  <si>
    <t>愛知県立豊田北高等学校</t>
    <phoneticPr fontId="2"/>
  </si>
  <si>
    <t>愛知県立豊田南高等学校</t>
    <phoneticPr fontId="2"/>
  </si>
  <si>
    <t>愛知県立豊田高等学校</t>
  </si>
  <si>
    <t>愛知県立豊野高等学校</t>
  </si>
  <si>
    <t>愛知県立豊田工業高等学校</t>
  </si>
  <si>
    <t>愛知県立猿投農林高等学校</t>
  </si>
  <si>
    <t>愛知県立松平高等学校</t>
  </si>
  <si>
    <t>愛知県立安城高等学校</t>
  </si>
  <si>
    <t>愛知県立安城東高等学校</t>
  </si>
  <si>
    <t>愛知県立安城南高等学校</t>
  </si>
  <si>
    <t>愛知県立安城農林高等学校</t>
  </si>
  <si>
    <t>愛知県立西尾高等学校</t>
  </si>
  <si>
    <t>愛知県立西尾東高等学校</t>
  </si>
  <si>
    <t>愛知県立鶴城丘高等学校</t>
  </si>
  <si>
    <t>愛知県立知立高等学校</t>
  </si>
  <si>
    <t>愛知県立知立東高等学校</t>
  </si>
  <si>
    <t>愛知県立高浜高等学校</t>
  </si>
  <si>
    <t>愛知県立一色高等学校</t>
  </si>
  <si>
    <t>愛知県立吉良高等学校</t>
  </si>
  <si>
    <t>愛知県立三好高等学校</t>
  </si>
  <si>
    <t>愛知県立加茂丘高等学校</t>
  </si>
  <si>
    <t>愛知県立足助高等学校</t>
  </si>
  <si>
    <t>安城学園高等学校</t>
    <phoneticPr fontId="2"/>
  </si>
  <si>
    <t>岡崎城西高等学校</t>
    <phoneticPr fontId="2"/>
  </si>
  <si>
    <t>岡崎学園高等学校</t>
    <phoneticPr fontId="2"/>
  </si>
  <si>
    <t>豊田大谷高等学校</t>
    <phoneticPr fontId="2"/>
  </si>
  <si>
    <t>杜若高等学校</t>
    <phoneticPr fontId="2"/>
  </si>
  <si>
    <t>光ヶ丘女子高等学校</t>
    <phoneticPr fontId="2"/>
  </si>
  <si>
    <t>科学技術学園高等学校豊田</t>
    <rPh sb="0" eb="2">
      <t>カガク</t>
    </rPh>
    <rPh sb="2" eb="4">
      <t>ギジュツ</t>
    </rPh>
    <rPh sb="4" eb="6">
      <t>ガクエン</t>
    </rPh>
    <rPh sb="6" eb="8">
      <t>コウトウ</t>
    </rPh>
    <rPh sb="8" eb="10">
      <t>ガッコウ</t>
    </rPh>
    <rPh sb="10" eb="12">
      <t>トヨタ</t>
    </rPh>
    <phoneticPr fontId="2"/>
  </si>
  <si>
    <t>科学技術学園高等学校刈谷</t>
    <rPh sb="0" eb="2">
      <t>カガク</t>
    </rPh>
    <rPh sb="2" eb="4">
      <t>ギジュツ</t>
    </rPh>
    <rPh sb="4" eb="6">
      <t>ガクエン</t>
    </rPh>
    <rPh sb="6" eb="8">
      <t>コウトウ</t>
    </rPh>
    <rPh sb="8" eb="10">
      <t>ガッコウ</t>
    </rPh>
    <rPh sb="10" eb="12">
      <t>カリヤ</t>
    </rPh>
    <phoneticPr fontId="2"/>
  </si>
  <si>
    <t>豊田工業高等専門学校</t>
    <rPh sb="0" eb="2">
      <t>トヨタ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</si>
  <si>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愛知県立岡崎聾学校</t>
    <phoneticPr fontId="2"/>
  </si>
  <si>
    <r>
      <t>←入力　</t>
    </r>
    <r>
      <rPr>
        <b/>
        <sz val="11"/>
        <rFont val="ＭＳ ゴシック"/>
        <family val="3"/>
        <charset val="128"/>
      </rPr>
      <t>※学校コード参照</t>
    </r>
    <rPh sb="1" eb="3">
      <t>ニュウリョク</t>
    </rPh>
    <rPh sb="5" eb="7">
      <t>ガッコウ</t>
    </rPh>
    <rPh sb="10" eb="12">
      <t>サンショウ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</si>
  <si>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</si>
  <si>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</si>
  <si>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ﾅﾝﾊﾞｰ</t>
    <phoneticPr fontId="2"/>
  </si>
  <si>
    <t>男4X100mR</t>
    <rPh sb="0" eb="1">
      <t>オトコ</t>
    </rPh>
    <phoneticPr fontId="43"/>
  </si>
  <si>
    <t>男4X400mR</t>
    <rPh sb="0" eb="1">
      <t>オトコ</t>
    </rPh>
    <phoneticPr fontId="43"/>
  </si>
  <si>
    <t>女4X100mR</t>
    <phoneticPr fontId="43"/>
  </si>
  <si>
    <t>女4X400mR</t>
    <phoneticPr fontId="43"/>
  </si>
  <si>
    <t>男4X100mR</t>
    <rPh sb="0" eb="1">
      <t>オトコ</t>
    </rPh>
    <phoneticPr fontId="2"/>
  </si>
  <si>
    <t>男4X400mR</t>
    <rPh sb="0" eb="1">
      <t>オトコ</t>
    </rPh>
    <phoneticPr fontId="2"/>
  </si>
  <si>
    <t>女4X100mR</t>
    <phoneticPr fontId="2"/>
  </si>
  <si>
    <t>女4X400mR</t>
    <phoneticPr fontId="2"/>
  </si>
  <si>
    <t>西三河支部</t>
    <rPh sb="0" eb="1">
      <t>ニシ</t>
    </rPh>
    <rPh sb="1" eb="3">
      <t>ミカワ</t>
    </rPh>
    <rPh sb="3" eb="5">
      <t>シブ</t>
    </rPh>
    <phoneticPr fontId="43"/>
  </si>
  <si>
    <t>ウェーブスタジアム刈谷</t>
    <rPh sb="9" eb="11">
      <t>カリヤ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</si>
  <si>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</si>
  <si>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</si>
  <si>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43"/>
  </si>
  <si>
    <t>女子</t>
    <rPh sb="0" eb="2">
      <t>ジョシ</t>
    </rPh>
    <phoneticPr fontId="43"/>
  </si>
  <si>
    <t>リレー</t>
    <phoneticPr fontId="43"/>
  </si>
  <si>
    <t>種目</t>
    <rPh sb="0" eb="2">
      <t>シュモク</t>
    </rPh>
    <phoneticPr fontId="43"/>
  </si>
  <si>
    <t>No</t>
    <phoneticPr fontId="43"/>
  </si>
  <si>
    <t>FLAG</t>
    <phoneticPr fontId="43"/>
  </si>
  <si>
    <t>記録</t>
    <rPh sb="0" eb="2">
      <t>キロク</t>
    </rPh>
    <phoneticPr fontId="43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</si>
  <si>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</si>
  <si>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</si>
  <si>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</si>
  <si>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</si>
  <si>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学校名</t>
    <rPh sb="0" eb="2">
      <t>ガッコウ</t>
    </rPh>
    <rPh sb="2" eb="3">
      <t>メイ</t>
    </rPh>
    <phoneticPr fontId="6"/>
  </si>
  <si>
    <t>名</t>
    <rPh sb="0" eb="1">
      <t>メイ</t>
    </rPh>
    <phoneticPr fontId="43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</si>
  <si>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3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</si>
  <si>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>(ページを指定して印刷：15名ごとにＡ４用紙１枚)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phoneticPr fontId="2"/>
  </si>
  <si>
    <t>計</t>
    <rPh sb="0" eb="1">
      <t>ケイ</t>
    </rPh>
    <phoneticPr fontId="2"/>
  </si>
  <si>
    <t>ｵｶｻﾞｷ</t>
    <phoneticPr fontId="2"/>
  </si>
  <si>
    <t>ｵｶｻﾞｷｷﾀ</t>
    <phoneticPr fontId="2"/>
  </si>
  <si>
    <t>ｵｶｻﾞｷﾋｶﾞｼ</t>
    <phoneticPr fontId="2"/>
  </si>
  <si>
    <t>ｵｶｻﾞｷﾆｼ</t>
    <phoneticPr fontId="2"/>
  </si>
  <si>
    <t>ｲﾜﾂﾞ</t>
    <phoneticPr fontId="2"/>
  </si>
  <si>
    <t>ｺｳﾀ</t>
    <phoneticPr fontId="2"/>
  </si>
  <si>
    <t>ﾍｷﾅﾝ</t>
    <phoneticPr fontId="2"/>
  </si>
  <si>
    <t>ｶﾘﾔ</t>
    <phoneticPr fontId="2"/>
  </si>
  <si>
    <t>ｶﾘﾔｷﾀ</t>
    <phoneticPr fontId="2"/>
  </si>
  <si>
    <t>ﾄﾖﾀﾆｼ</t>
    <phoneticPr fontId="2"/>
  </si>
  <si>
    <t>ﾄﾖﾀﾋｶﾞｼ</t>
    <phoneticPr fontId="2"/>
  </si>
  <si>
    <t>ｺﾛﾓﾀﾞｲ</t>
    <phoneticPr fontId="2"/>
  </si>
  <si>
    <t>ﾄﾖﾀｷﾀ</t>
    <phoneticPr fontId="2"/>
  </si>
  <si>
    <t>ﾄﾖﾀﾐﾅﾐ</t>
    <phoneticPr fontId="2"/>
  </si>
  <si>
    <t>ﾄﾖﾀ</t>
    <phoneticPr fontId="2"/>
  </si>
  <si>
    <t>ﾕﾀｶﾉ</t>
    <phoneticPr fontId="2"/>
  </si>
  <si>
    <t>ｻﾅｹﾞﾉｳﾘﾝ</t>
    <phoneticPr fontId="2"/>
  </si>
  <si>
    <t>ﾏﾂﾀﾞｲﾗ</t>
    <phoneticPr fontId="2"/>
  </si>
  <si>
    <t>ｱﾝｼﾞｮｳ</t>
    <phoneticPr fontId="2"/>
  </si>
  <si>
    <t>ｱﾝｼﾞｮｳﾋｶﾞｼ</t>
    <phoneticPr fontId="2"/>
  </si>
  <si>
    <t>ｱﾝｼﾞｮｳﾐﾅﾐ</t>
    <phoneticPr fontId="2"/>
  </si>
  <si>
    <t>ｱﾝｼﾞｮｳﾉｳﾘﾝ</t>
    <phoneticPr fontId="2"/>
  </si>
  <si>
    <t>ﾆｼｵ</t>
    <phoneticPr fontId="2"/>
  </si>
  <si>
    <t>ﾆｼｵﾋｶﾞｼ</t>
    <phoneticPr fontId="2"/>
  </si>
  <si>
    <t>ｶｸｼﾞｮｳｶﾞｵｶ</t>
    <phoneticPr fontId="2"/>
  </si>
  <si>
    <t>ﾁﾘｭｳ</t>
    <phoneticPr fontId="2"/>
  </si>
  <si>
    <t>ﾁﾘｭｳﾋｶﾞｼ</t>
    <phoneticPr fontId="2"/>
  </si>
  <si>
    <t>ﾀｶﾊﾏ</t>
    <phoneticPr fontId="2"/>
  </si>
  <si>
    <t>ｲｯｼｷ</t>
    <phoneticPr fontId="2"/>
  </si>
  <si>
    <t>ｷﾗ</t>
    <phoneticPr fontId="2"/>
  </si>
  <si>
    <t>ﾐﾖｼ</t>
    <phoneticPr fontId="2"/>
  </si>
  <si>
    <t>ｶﾓｶﾞｵｶ</t>
    <phoneticPr fontId="2"/>
  </si>
  <si>
    <t>ｱｽｹ</t>
    <phoneticPr fontId="2"/>
  </si>
  <si>
    <t>ｱｲｻﾝﾀﾞｲﾐｶﾜ</t>
    <phoneticPr fontId="2"/>
  </si>
  <si>
    <t>ｱﾝｼﾞｮｳｶﾞｸｴﾝ</t>
    <phoneticPr fontId="2"/>
  </si>
  <si>
    <t>ｵｶｻﾞｷｼﾞｮｳｾｲ</t>
    <phoneticPr fontId="2"/>
  </si>
  <si>
    <t>ｵｶｻﾞｷｶﾞｸｴﾝ</t>
    <phoneticPr fontId="2"/>
  </si>
  <si>
    <t>ﾄﾖﾀｵｵﾀﾆ</t>
    <phoneticPr fontId="2"/>
  </si>
  <si>
    <t>ﾄｼﾞｬｸ</t>
    <phoneticPr fontId="2"/>
  </si>
  <si>
    <t>ﾋｶﾘｶﾞｵｶｼﾞｮｼ</t>
    <phoneticPr fontId="2"/>
  </si>
  <si>
    <t>ﾄﾖﾀｺｳｾﾝ</t>
    <phoneticPr fontId="2"/>
  </si>
  <si>
    <t>ｵｶｻﾞｷﾛｳ</t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</si>
  <si>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</si>
  <si>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</si>
  <si>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</si>
  <si>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</si>
  <si>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</si>
  <si>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　　⑥ファイルの保存</t>
    <rPh sb="8" eb="10">
      <t>ホゾン</t>
    </rPh>
    <phoneticPr fontId="2"/>
  </si>
  <si>
    <t>　　⑦メール送信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</si>
  <si>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ファイル名を学校名（例：○○高）に変更し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保存してください。メールに添付するときは、ファイル名が学校名に</t>
    </r>
    <rPh sb="6" eb="7">
      <t>メイ</t>
    </rPh>
    <rPh sb="8" eb="10">
      <t>ガッコウ</t>
    </rPh>
    <rPh sb="10" eb="11">
      <t>メイ</t>
    </rPh>
    <rPh sb="12" eb="13">
      <t>レイ</t>
    </rPh>
    <rPh sb="16" eb="17">
      <t>コウ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ガッコウ</t>
    </rPh>
    <rPh sb="51" eb="52">
      <t>メイ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</si>
  <si>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</si>
  <si>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43"/>
  </si>
  <si>
    <t>女4X100mR</t>
    <rPh sb="0" eb="1">
      <t>オンナ</t>
    </rPh>
    <phoneticPr fontId="43"/>
  </si>
  <si>
    <t>女4X400mR</t>
    <rPh sb="0" eb="1">
      <t>オンナ</t>
    </rPh>
    <phoneticPr fontId="43"/>
  </si>
  <si>
    <t>リレー</t>
    <phoneticPr fontId="43"/>
  </si>
  <si>
    <t>ﾅﾝﾊﾞｰ</t>
    <phoneticPr fontId="43"/>
  </si>
  <si>
    <t>氏　名</t>
    <rPh sb="0" eb="1">
      <t>シ</t>
    </rPh>
    <rPh sb="2" eb="3">
      <t>メイ</t>
    </rPh>
    <phoneticPr fontId="43"/>
  </si>
  <si>
    <t>性</t>
    <rPh sb="0" eb="1">
      <t>セイ</t>
    </rPh>
    <phoneticPr fontId="43"/>
  </si>
  <si>
    <t>年</t>
    <rPh sb="0" eb="1">
      <t>ネン</t>
    </rPh>
    <phoneticPr fontId="43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</si>
  <si>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</si>
  <si>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3"/>
  </si>
  <si>
    <t>16R</t>
    <phoneticPr fontId="43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</si>
  <si>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</si>
  <si>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</si>
  <si>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男子人数</t>
    <rPh sb="0" eb="2">
      <t>ダンシ</t>
    </rPh>
    <rPh sb="2" eb="4">
      <t>ニンズウ</t>
    </rPh>
    <phoneticPr fontId="6"/>
  </si>
  <si>
    <t>女子人数</t>
    <rPh sb="0" eb="2">
      <t>ジョシ</t>
    </rPh>
    <rPh sb="2" eb="4">
      <t>ニンズウ</t>
    </rPh>
    <phoneticPr fontId="6"/>
  </si>
  <si>
    <t>合計人数</t>
    <rPh sb="0" eb="2">
      <t>ゴウケイ</t>
    </rPh>
    <rPh sb="2" eb="4">
      <t>ニンズウ</t>
    </rPh>
    <phoneticPr fontId="6"/>
  </si>
  <si>
    <t>人数</t>
    <rPh sb="0" eb="2">
      <t>ニンズウ</t>
    </rPh>
    <phoneticPr fontId="43"/>
  </si>
  <si>
    <t>男　　子</t>
    <rPh sb="0" eb="1">
      <t>オトコ</t>
    </rPh>
    <rPh sb="3" eb="4">
      <t>コ</t>
    </rPh>
    <phoneticPr fontId="43"/>
  </si>
  <si>
    <t>女　　子</t>
    <rPh sb="0" eb="1">
      <t>オンナ</t>
    </rPh>
    <rPh sb="3" eb="4">
      <t>コ</t>
    </rPh>
    <phoneticPr fontId="43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</si>
  <si>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</si>
  <si>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</si>
  <si>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6"/>
  </si>
  <si>
    <t>男　　　子</t>
    <rPh sb="0" eb="1">
      <t>オトコ</t>
    </rPh>
    <rPh sb="4" eb="5">
      <t>コ</t>
    </rPh>
    <phoneticPr fontId="43"/>
  </si>
  <si>
    <t>女　　　子</t>
    <rPh sb="0" eb="1">
      <t>オンナ</t>
    </rPh>
    <rPh sb="4" eb="5">
      <t>コ</t>
    </rPh>
    <phoneticPr fontId="43"/>
  </si>
  <si>
    <t>大会名</t>
    <rPh sb="0" eb="2">
      <t>タイカイ</t>
    </rPh>
    <rPh sb="2" eb="3">
      <t>メイ</t>
    </rPh>
    <phoneticPr fontId="43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</si>
  <si>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3"/>
  </si>
  <si>
    <t>申込人数×700円</t>
    <rPh sb="0" eb="2">
      <t>モウシコミ</t>
    </rPh>
    <rPh sb="2" eb="4">
      <t>ニンズウ</t>
    </rPh>
    <rPh sb="8" eb="9">
      <t>エン</t>
    </rPh>
    <phoneticPr fontId="6"/>
  </si>
  <si>
    <t>愛知教育大学附属高等学校</t>
    <rPh sb="0" eb="2">
      <t>アイチ</t>
    </rPh>
    <rPh sb="2" eb="4">
      <t>キョウイク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</si>
  <si>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愛知産業大学三河高等学校</t>
    <rPh sb="0" eb="2">
      <t>アイチ</t>
    </rPh>
    <rPh sb="2" eb="4">
      <t>サンギョウ</t>
    </rPh>
    <rPh sb="4" eb="6">
      <t>ダイガク</t>
    </rPh>
    <rPh sb="6" eb="8">
      <t>ミカワ</t>
    </rPh>
    <rPh sb="8" eb="10">
      <t>コウトウ</t>
    </rPh>
    <rPh sb="10" eb="12">
      <t>ガッコウ</t>
    </rPh>
    <phoneticPr fontId="2"/>
  </si>
  <si>
    <r>
      <t xml:space="preserve">生年月日
</t>
    </r>
    <r>
      <rPr>
        <b/>
        <sz val="8"/>
        <color rgb="FFFF0000"/>
        <rFont val="ＭＳ ゴシック"/>
        <family val="3"/>
        <charset val="128"/>
      </rPr>
      <t>数字を８桁</t>
    </r>
    <rPh sb="0" eb="2">
      <t>セイネン</t>
    </rPh>
    <rPh sb="2" eb="4">
      <t>ガッピ</t>
    </rPh>
    <rPh sb="5" eb="7">
      <t>スウジ</t>
    </rPh>
    <rPh sb="9" eb="10">
      <t>ケタ</t>
    </rPh>
    <phoneticPr fontId="3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</si>
  <si>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</si>
  <si>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</si>
  <si>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</si>
  <si>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</si>
  <si>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</si>
  <si>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</si>
  <si>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↓</t>
    <phoneticPr fontId="2"/>
  </si>
  <si>
    <t>↓</t>
    <phoneticPr fontId="2"/>
  </si>
  <si>
    <t>　　⑧参加料の振込</t>
    <rPh sb="3" eb="6">
      <t>サンカリョウ</t>
    </rPh>
    <rPh sb="7" eb="9">
      <t>フリコミ</t>
    </rPh>
    <phoneticPr fontId="68"/>
  </si>
  <si>
    <t>↓</t>
    <phoneticPr fontId="68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</si>
  <si>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3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</si>
  <si>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</si>
  <si>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</si>
  <si>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</si>
  <si>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</si>
  <si>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</si>
  <si>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</si>
  <si>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</si>
  <si>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</si>
  <si>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</si>
  <si>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</si>
  <si>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</si>
  <si>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</si>
  <si>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</si>
  <si>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</si>
  <si>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</si>
  <si>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</si>
  <si>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</si>
  <si>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</si>
  <si>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</si>
  <si>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</si>
  <si>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</si>
  <si>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ｵｶｻﾞｷｺｳ</t>
    <phoneticPr fontId="2"/>
  </si>
  <si>
    <t>ｵｶｻﾞｷｼｮｳ</t>
    <phoneticPr fontId="2"/>
  </si>
  <si>
    <t>ﾍｷﾅﾝｺｳ</t>
    <phoneticPr fontId="2"/>
  </si>
  <si>
    <t>ｶﾘﾔｺｳ</t>
    <phoneticPr fontId="2"/>
  </si>
  <si>
    <t>ﾄﾖﾀｺｳ</t>
    <phoneticPr fontId="2"/>
  </si>
  <si>
    <t>ｱｲｷｮｳﾀﾞｲﾌ</t>
    <phoneticPr fontId="2"/>
  </si>
  <si>
    <t>ｶｷﾞﾄﾖﾀ</t>
    <phoneticPr fontId="2"/>
  </si>
  <si>
    <t>ｶｷﾞｶﾘﾔ</t>
    <phoneticPr fontId="2"/>
  </si>
  <si>
    <r>
      <t>ﾌﾘｶﾞﾅ</t>
    </r>
    <r>
      <rPr>
        <b/>
        <sz val="11"/>
        <color theme="1"/>
        <rFont val="ＭＳ ゴシック"/>
        <family val="3"/>
        <charset val="128"/>
      </rPr>
      <t>(半角)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6" eb="8">
      <t>ハンカク</t>
    </rPh>
    <rPh sb="17" eb="19">
      <t>ハンカク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</si>
  <si>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</si>
  <si>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t>甲斐　　晋</t>
    <rPh sb="0" eb="2">
      <t>カイ</t>
    </rPh>
    <rPh sb="4" eb="5">
      <t>ススム</t>
    </rPh>
    <phoneticPr fontId="2"/>
  </si>
  <si>
    <t>1年男100m</t>
  </si>
  <si>
    <t>1年男400m</t>
  </si>
  <si>
    <t>1年男800m</t>
  </si>
  <si>
    <t>1年男3000m</t>
  </si>
  <si>
    <t>1年男110mJH</t>
  </si>
  <si>
    <t>1年男走高跳</t>
    <rPh sb="3" eb="4">
      <t>ハシ</t>
    </rPh>
    <rPh sb="4" eb="6">
      <t>タカト</t>
    </rPh>
    <phoneticPr fontId="44"/>
  </si>
  <si>
    <t>1年男棒高跳</t>
    <rPh sb="3" eb="6">
      <t>ボウタカト</t>
    </rPh>
    <phoneticPr fontId="44"/>
  </si>
  <si>
    <t>1年男走幅跳</t>
    <rPh sb="3" eb="4">
      <t>ハシ</t>
    </rPh>
    <rPh sb="4" eb="6">
      <t>ハバト</t>
    </rPh>
    <phoneticPr fontId="44"/>
  </si>
  <si>
    <t>1年男砲丸投</t>
    <rPh sb="3" eb="6">
      <t>ホウガンナ</t>
    </rPh>
    <phoneticPr fontId="44"/>
  </si>
  <si>
    <t>1年男円盤投</t>
    <rPh sb="3" eb="6">
      <t>エンバンナ</t>
    </rPh>
    <phoneticPr fontId="44"/>
  </si>
  <si>
    <t>1年男やり投</t>
    <rPh sb="5" eb="6">
      <t>ナ</t>
    </rPh>
    <phoneticPr fontId="44"/>
  </si>
  <si>
    <t>2年男100m</t>
  </si>
  <si>
    <t>2年男400m</t>
  </si>
  <si>
    <t>2年男800m</t>
  </si>
  <si>
    <t>2年男1500m</t>
  </si>
  <si>
    <t>2年男3000m</t>
  </si>
  <si>
    <t>2年男110mJH</t>
  </si>
  <si>
    <t>2年男110mH</t>
  </si>
  <si>
    <t>2年男走高跳</t>
    <rPh sb="3" eb="4">
      <t>ハシ</t>
    </rPh>
    <rPh sb="4" eb="6">
      <t>タカト</t>
    </rPh>
    <phoneticPr fontId="44"/>
  </si>
  <si>
    <t>2年男棒高跳</t>
    <rPh sb="3" eb="6">
      <t>ボウタカト</t>
    </rPh>
    <phoneticPr fontId="44"/>
  </si>
  <si>
    <t>2年男走幅跳</t>
    <rPh sb="3" eb="4">
      <t>ハシ</t>
    </rPh>
    <rPh sb="4" eb="6">
      <t>ハバト</t>
    </rPh>
    <phoneticPr fontId="44"/>
  </si>
  <si>
    <t>2年男砲丸投</t>
    <rPh sb="3" eb="6">
      <t>ホウガンナ</t>
    </rPh>
    <phoneticPr fontId="44"/>
  </si>
  <si>
    <t>2年男円盤投</t>
    <rPh sb="3" eb="6">
      <t>エンバンナ</t>
    </rPh>
    <phoneticPr fontId="44"/>
  </si>
  <si>
    <t>2年男やり投</t>
    <rPh sb="5" eb="6">
      <t>ナ</t>
    </rPh>
    <phoneticPr fontId="44"/>
  </si>
  <si>
    <t>1年女100m</t>
  </si>
  <si>
    <t>1年女400m</t>
  </si>
  <si>
    <t>1年女800m</t>
  </si>
  <si>
    <t>1年女1500m</t>
  </si>
  <si>
    <t>1年女100mYH</t>
  </si>
  <si>
    <t>1年女走高跳</t>
    <rPh sb="3" eb="4">
      <t>ハシ</t>
    </rPh>
    <rPh sb="4" eb="6">
      <t>タカト</t>
    </rPh>
    <phoneticPr fontId="44"/>
  </si>
  <si>
    <t>1年女走幅跳</t>
    <rPh sb="3" eb="4">
      <t>ハシ</t>
    </rPh>
    <rPh sb="4" eb="6">
      <t>ハバト</t>
    </rPh>
    <phoneticPr fontId="44"/>
  </si>
  <si>
    <t>1年女砲丸投</t>
    <rPh sb="3" eb="6">
      <t>ホウガンナ</t>
    </rPh>
    <phoneticPr fontId="44"/>
  </si>
  <si>
    <t>1年女円盤投</t>
    <rPh sb="3" eb="6">
      <t>エンバンナゲ</t>
    </rPh>
    <phoneticPr fontId="44"/>
  </si>
  <si>
    <t>1年女やり投</t>
    <rPh sb="5" eb="6">
      <t>ナ</t>
    </rPh>
    <phoneticPr fontId="44"/>
  </si>
  <si>
    <t>2年女100m</t>
  </si>
  <si>
    <t>2年女400m</t>
  </si>
  <si>
    <t>2年女1500m</t>
  </si>
  <si>
    <t>2年女100mH</t>
  </si>
  <si>
    <t>2年女走高跳</t>
    <rPh sb="3" eb="4">
      <t>ハシ</t>
    </rPh>
    <rPh sb="4" eb="6">
      <t>タカト</t>
    </rPh>
    <phoneticPr fontId="44"/>
  </si>
  <si>
    <t>2年女走幅跳</t>
    <rPh sb="3" eb="4">
      <t>ハシ</t>
    </rPh>
    <rPh sb="4" eb="6">
      <t>ハバト</t>
    </rPh>
    <phoneticPr fontId="44"/>
  </si>
  <si>
    <t>2年女砲丸投</t>
    <rPh sb="3" eb="6">
      <t>ホウガンナ</t>
    </rPh>
    <phoneticPr fontId="44"/>
  </si>
  <si>
    <t>2年女円盤投</t>
    <rPh sb="3" eb="6">
      <t>エンバンナ</t>
    </rPh>
    <phoneticPr fontId="44"/>
  </si>
  <si>
    <t>2年女やり投</t>
    <rPh sb="5" eb="6">
      <t>ナ</t>
    </rPh>
    <phoneticPr fontId="44"/>
  </si>
  <si>
    <t>1年100m</t>
  </si>
  <si>
    <t>1年400m</t>
  </si>
  <si>
    <t>1年800m</t>
  </si>
  <si>
    <t>1年3000m</t>
  </si>
  <si>
    <t>1年110mJH</t>
  </si>
  <si>
    <t>1年走高跳</t>
    <rPh sb="2" eb="3">
      <t>ハシ</t>
    </rPh>
    <rPh sb="3" eb="5">
      <t>タカト</t>
    </rPh>
    <phoneticPr fontId="44"/>
  </si>
  <si>
    <t>1年棒高跳</t>
    <rPh sb="2" eb="5">
      <t>ボウタカト</t>
    </rPh>
    <phoneticPr fontId="44"/>
  </si>
  <si>
    <t>1年走幅跳</t>
    <rPh sb="2" eb="3">
      <t>ハシ</t>
    </rPh>
    <rPh sb="3" eb="5">
      <t>ハバト</t>
    </rPh>
    <phoneticPr fontId="44"/>
  </si>
  <si>
    <t>1年砲丸投</t>
    <rPh sb="2" eb="5">
      <t>ホウガンナ</t>
    </rPh>
    <phoneticPr fontId="44"/>
  </si>
  <si>
    <t>1年円盤投</t>
    <rPh sb="2" eb="5">
      <t>エンバンナ</t>
    </rPh>
    <phoneticPr fontId="44"/>
  </si>
  <si>
    <t>1年やり投</t>
    <rPh sb="4" eb="5">
      <t>ナ</t>
    </rPh>
    <phoneticPr fontId="44"/>
  </si>
  <si>
    <t>2年100m</t>
  </si>
  <si>
    <t>2年400m</t>
  </si>
  <si>
    <t>2年800m</t>
  </si>
  <si>
    <t>2年1500m</t>
  </si>
  <si>
    <t>2年3000m</t>
  </si>
  <si>
    <t>2年110mJH</t>
  </si>
  <si>
    <t>2年110mH</t>
  </si>
  <si>
    <t>2年走高跳</t>
    <rPh sb="2" eb="3">
      <t>ハシ</t>
    </rPh>
    <rPh sb="3" eb="5">
      <t>タカト</t>
    </rPh>
    <phoneticPr fontId="44"/>
  </si>
  <si>
    <t>2年棒高跳</t>
    <rPh sb="2" eb="5">
      <t>ボウタカト</t>
    </rPh>
    <phoneticPr fontId="44"/>
  </si>
  <si>
    <t>2年走幅跳</t>
    <rPh sb="2" eb="3">
      <t>ハシ</t>
    </rPh>
    <rPh sb="3" eb="5">
      <t>ハバト</t>
    </rPh>
    <phoneticPr fontId="44"/>
  </si>
  <si>
    <t>2年砲丸投</t>
    <rPh sb="2" eb="5">
      <t>ホウガンナ</t>
    </rPh>
    <phoneticPr fontId="44"/>
  </si>
  <si>
    <t>2年円盤投</t>
    <rPh sb="2" eb="5">
      <t>エンバンナ</t>
    </rPh>
    <phoneticPr fontId="44"/>
  </si>
  <si>
    <t>2年やり投</t>
    <rPh sb="4" eb="5">
      <t>ナ</t>
    </rPh>
    <phoneticPr fontId="44"/>
  </si>
  <si>
    <t>1年1500m</t>
  </si>
  <si>
    <t>1年100mYH</t>
  </si>
  <si>
    <t>1年円盤投</t>
    <rPh sb="2" eb="5">
      <t>エンバンナゲ</t>
    </rPh>
    <phoneticPr fontId="44"/>
  </si>
  <si>
    <t>2年100mH</t>
  </si>
  <si>
    <t>例４</t>
    <rPh sb="0" eb="1">
      <t>レイ</t>
    </rPh>
    <phoneticPr fontId="2"/>
  </si>
  <si>
    <t>振込明細書のコピーを、この用紙の裏面に添付してください。</t>
    <rPh sb="0" eb="2">
      <t>フリコミ</t>
    </rPh>
    <rPh sb="2" eb="5">
      <t>メイサイショ</t>
    </rPh>
    <rPh sb="13" eb="15">
      <t>ヨウシ</t>
    </rPh>
    <rPh sb="16" eb="18">
      <t>ウラメン</t>
    </rPh>
    <rPh sb="19" eb="21">
      <t>テンプ</t>
    </rPh>
    <phoneticPr fontId="2"/>
  </si>
  <si>
    <t>↓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</si>
  <si>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</si>
  <si>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r>
      <t>◎</t>
    </r>
    <r>
      <rPr>
        <b/>
        <sz val="11"/>
        <color theme="1"/>
        <rFont val="ＭＳ 明朝"/>
        <family val="1"/>
        <charset val="128"/>
      </rPr>
      <t>トラック種目</t>
    </r>
    <r>
      <rPr>
        <sz val="11"/>
        <color theme="1"/>
        <rFont val="ＭＳ 明朝"/>
        <family val="1"/>
        <charset val="128"/>
      </rPr>
      <t>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>
      <rPr>
        <sz val="11"/>
        <rFont val="ＭＳ 明朝"/>
        <family val="1"/>
        <charset val="128"/>
      </rPr>
      <t>する。</t>
    </r>
    <rPh sb="5" eb="7">
      <t>シュモク</t>
    </rPh>
    <phoneticPr fontId="2"/>
  </si>
  <si>
    <t>記　録</t>
    <rPh sb="0" eb="1">
      <t>キ</t>
    </rPh>
    <rPh sb="2" eb="3">
      <t>ロク</t>
    </rPh>
    <phoneticPr fontId="43"/>
  </si>
  <si>
    <t>入力方法</t>
    <rPh sb="0" eb="2">
      <t>ニュウリョク</t>
    </rPh>
    <rPh sb="2" eb="4">
      <t>ホウホウ</t>
    </rPh>
    <phoneticPr fontId="43"/>
  </si>
  <si>
    <t>⇒</t>
    <phoneticPr fontId="2"/>
  </si>
  <si>
    <t>12.00</t>
    <phoneticPr fontId="43"/>
  </si>
  <si>
    <t>↓</t>
    <phoneticPr fontId="2"/>
  </si>
  <si>
    <t>1分00秒35</t>
    <rPh sb="1" eb="2">
      <t>フン</t>
    </rPh>
    <rPh sb="4" eb="5">
      <t>ビョウ</t>
    </rPh>
    <phoneticPr fontId="43"/>
  </si>
  <si>
    <t>1.00.35</t>
    <phoneticPr fontId="43"/>
  </si>
  <si>
    <t xml:space="preserve">   ※60秒を超える場合は必ず分秒にして入力すること！</t>
    <rPh sb="6" eb="7">
      <t>ビョウ</t>
    </rPh>
    <rPh sb="8" eb="9">
      <t>コ</t>
    </rPh>
    <rPh sb="11" eb="13">
      <t>バアイ</t>
    </rPh>
    <rPh sb="14" eb="15">
      <t>カナラ</t>
    </rPh>
    <rPh sb="16" eb="17">
      <t>フン</t>
    </rPh>
    <rPh sb="17" eb="18">
      <t>ビョウ</t>
    </rPh>
    <rPh sb="21" eb="23">
      <t>ニュウリョク</t>
    </rPh>
    <phoneticPr fontId="2"/>
  </si>
  <si>
    <t>4.07.00</t>
    <phoneticPr fontId="2"/>
  </si>
  <si>
    <r>
      <t>◎</t>
    </r>
    <r>
      <rPr>
        <b/>
        <sz val="11"/>
        <color theme="1"/>
        <rFont val="ＭＳ 明朝"/>
        <family val="1"/>
        <charset val="128"/>
      </rPr>
      <t>フィールド種目</t>
    </r>
    <r>
      <rPr>
        <sz val="11"/>
        <color theme="1"/>
        <rFont val="ＭＳ 明朝"/>
        <family val="1"/>
        <charset val="128"/>
      </rPr>
      <t>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>
      <rPr>
        <sz val="11"/>
        <rFont val="ＭＳ 明朝"/>
        <family val="1"/>
        <charset val="128"/>
      </rPr>
      <t>する。</t>
    </r>
    <rPh sb="6" eb="8">
      <t>シュモク</t>
    </rPh>
    <phoneticPr fontId="2"/>
  </si>
  <si>
    <t>20m</t>
    <phoneticPr fontId="2"/>
  </si>
  <si>
    <t>20m00</t>
    <phoneticPr fontId="2"/>
  </si>
  <si>
    <t>　・入力したファイルを送信してください。　　k624411r@m2.aichi-c.ed.jp　（豊田西高校　上田祐貴）</t>
    <rPh sb="2" eb="4">
      <t>ニュウリョク</t>
    </rPh>
    <phoneticPr fontId="2"/>
  </si>
  <si>
    <t>　岡崎商業高校</t>
    <rPh sb="1" eb="3">
      <t>オカザキ</t>
    </rPh>
    <rPh sb="3" eb="5">
      <t>ショウギョウ</t>
    </rPh>
    <rPh sb="5" eb="7">
      <t>コウコウ</t>
    </rPh>
    <phoneticPr fontId="2"/>
  </si>
  <si>
    <t>TEL：0564-21-3599</t>
    <phoneticPr fontId="2"/>
  </si>
  <si>
    <t>　豊田西高校</t>
    <rPh sb="1" eb="3">
      <t>トヨタ</t>
    </rPh>
    <rPh sb="3" eb="4">
      <t>ニシ</t>
    </rPh>
    <rPh sb="4" eb="6">
      <t>コウコウ</t>
    </rPh>
    <phoneticPr fontId="2"/>
  </si>
  <si>
    <t>上田　祐貴</t>
    <phoneticPr fontId="2"/>
  </si>
  <si>
    <t>メール：k624411r@m2.aichi-c.ed.jp</t>
    <phoneticPr fontId="2"/>
  </si>
  <si>
    <t>TEL：0565-31-0313</t>
    <phoneticPr fontId="2"/>
  </si>
  <si>
    <t>2年男三段跳</t>
    <rPh sb="1" eb="2">
      <t>ネン</t>
    </rPh>
    <rPh sb="2" eb="3">
      <t>オトコ</t>
    </rPh>
    <rPh sb="3" eb="6">
      <t>サンダント</t>
    </rPh>
    <phoneticPr fontId="44"/>
  </si>
  <si>
    <t>2年男ﾊﾝﾏｰ投</t>
    <rPh sb="1" eb="2">
      <t>ネン</t>
    </rPh>
    <rPh sb="2" eb="3">
      <t>オトコ</t>
    </rPh>
    <rPh sb="7" eb="8">
      <t>ナ</t>
    </rPh>
    <phoneticPr fontId="44"/>
  </si>
  <si>
    <t>2年三段跳</t>
    <rPh sb="1" eb="2">
      <t>ネン</t>
    </rPh>
    <rPh sb="2" eb="5">
      <t>サンダント</t>
    </rPh>
    <phoneticPr fontId="44"/>
  </si>
  <si>
    <t>2年ﾊﾝﾏｰ投</t>
    <rPh sb="1" eb="2">
      <t>ネン</t>
    </rPh>
    <rPh sb="6" eb="7">
      <t>ナ</t>
    </rPh>
    <phoneticPr fontId="44"/>
  </si>
  <si>
    <t>1年三段跳</t>
    <rPh sb="1" eb="2">
      <t>ネン</t>
    </rPh>
    <rPh sb="2" eb="5">
      <t>サンダント</t>
    </rPh>
    <phoneticPr fontId="43"/>
  </si>
  <si>
    <t>1年男三段跳</t>
    <rPh sb="1" eb="2">
      <t>ネン</t>
    </rPh>
    <rPh sb="2" eb="3">
      <t>オトコ</t>
    </rPh>
    <rPh sb="3" eb="6">
      <t>サンダント</t>
    </rPh>
    <phoneticPr fontId="43"/>
  </si>
  <si>
    <t>1年男ﾊﾝﾏｰ投</t>
    <rPh sb="1" eb="2">
      <t>ネン</t>
    </rPh>
    <rPh sb="2" eb="3">
      <t>オトコ</t>
    </rPh>
    <rPh sb="7" eb="8">
      <t>ナ</t>
    </rPh>
    <phoneticPr fontId="43"/>
  </si>
  <si>
    <t>1年ﾊﾝﾏｰ投</t>
    <rPh sb="1" eb="2">
      <t>ネン</t>
    </rPh>
    <rPh sb="6" eb="7">
      <t>ナ</t>
    </rPh>
    <phoneticPr fontId="43"/>
  </si>
  <si>
    <t>2年女棒高跳</t>
    <rPh sb="1" eb="2">
      <t>ネン</t>
    </rPh>
    <rPh sb="2" eb="3">
      <t>オンナ</t>
    </rPh>
    <rPh sb="3" eb="6">
      <t>ボウタカト</t>
    </rPh>
    <phoneticPr fontId="44"/>
  </si>
  <si>
    <t>2年棒高跳</t>
    <rPh sb="1" eb="2">
      <t>ネン</t>
    </rPh>
    <rPh sb="2" eb="5">
      <t>ボウタカト</t>
    </rPh>
    <phoneticPr fontId="44"/>
  </si>
  <si>
    <t>2年女三段跳</t>
    <rPh sb="1" eb="2">
      <t>ネン</t>
    </rPh>
    <rPh sb="2" eb="3">
      <t>オンナ</t>
    </rPh>
    <rPh sb="3" eb="6">
      <t>サンダント</t>
    </rPh>
    <phoneticPr fontId="44"/>
  </si>
  <si>
    <t>2年女ﾊﾝﾏｰ投</t>
    <rPh sb="1" eb="2">
      <t>ネン</t>
    </rPh>
    <rPh sb="2" eb="3">
      <t>オンナ</t>
    </rPh>
    <rPh sb="7" eb="8">
      <t>ナ</t>
    </rPh>
    <phoneticPr fontId="44"/>
  </si>
  <si>
    <t>1年棒高跳</t>
    <rPh sb="1" eb="2">
      <t>ネン</t>
    </rPh>
    <rPh sb="2" eb="5">
      <t>ボウタカト</t>
    </rPh>
    <phoneticPr fontId="43"/>
  </si>
  <si>
    <t>1年女棒高跳</t>
    <rPh sb="1" eb="2">
      <t>ネン</t>
    </rPh>
    <rPh sb="2" eb="3">
      <t>オンナ</t>
    </rPh>
    <rPh sb="3" eb="6">
      <t>ボウタカト</t>
    </rPh>
    <phoneticPr fontId="43"/>
  </si>
  <si>
    <t>1年女三段跳</t>
    <rPh sb="1" eb="2">
      <t>ネン</t>
    </rPh>
    <rPh sb="2" eb="3">
      <t>オンナ</t>
    </rPh>
    <rPh sb="3" eb="6">
      <t>サンダント</t>
    </rPh>
    <phoneticPr fontId="43"/>
  </si>
  <si>
    <t>1年女ﾊﾝﾏｰ投</t>
    <rPh sb="1" eb="2">
      <t>ネン</t>
    </rPh>
    <rPh sb="2" eb="3">
      <t>オンナ</t>
    </rPh>
    <rPh sb="7" eb="8">
      <t>ナ</t>
    </rPh>
    <phoneticPr fontId="43"/>
  </si>
  <si>
    <t>令和２年　７月２３日（木）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2"/>
  </si>
  <si>
    <t>令和２年７月９日(木)　17:00</t>
    <rPh sb="0" eb="2">
      <t>レイワ</t>
    </rPh>
    <rPh sb="3" eb="4">
      <t>ネン</t>
    </rPh>
    <rPh sb="5" eb="6">
      <t>ガツ</t>
    </rPh>
    <rPh sb="7" eb="8">
      <t>ヒ</t>
    </rPh>
    <rPh sb="9" eb="10">
      <t>モク</t>
    </rPh>
    <phoneticPr fontId="2"/>
  </si>
  <si>
    <t>3年男100m</t>
  </si>
  <si>
    <t>3年男100m</t>
    <phoneticPr fontId="43"/>
  </si>
  <si>
    <t>3年男200m</t>
  </si>
  <si>
    <t>3年男200m</t>
    <phoneticPr fontId="43"/>
  </si>
  <si>
    <t>3年男800m</t>
    <phoneticPr fontId="43"/>
  </si>
  <si>
    <t>3年男1500m</t>
    <phoneticPr fontId="43"/>
  </si>
  <si>
    <t>3年男110mH</t>
  </si>
  <si>
    <t>3年男110mH</t>
    <phoneticPr fontId="43"/>
  </si>
  <si>
    <t>3年男走高跳</t>
    <rPh sb="3" eb="4">
      <t>ハシ</t>
    </rPh>
    <rPh sb="4" eb="6">
      <t>タカト</t>
    </rPh>
    <phoneticPr fontId="44"/>
  </si>
  <si>
    <t>3年男棒高跳</t>
    <rPh sb="3" eb="6">
      <t>ボウタカト</t>
    </rPh>
    <phoneticPr fontId="44"/>
  </si>
  <si>
    <t>3年男走幅跳</t>
    <rPh sb="3" eb="4">
      <t>ハシ</t>
    </rPh>
    <rPh sb="4" eb="6">
      <t>ハバト</t>
    </rPh>
    <phoneticPr fontId="44"/>
  </si>
  <si>
    <t>3年男三段跳</t>
    <rPh sb="1" eb="2">
      <t>ネン</t>
    </rPh>
    <rPh sb="2" eb="3">
      <t>オトコ</t>
    </rPh>
    <rPh sb="3" eb="6">
      <t>サンダント</t>
    </rPh>
    <phoneticPr fontId="44"/>
  </si>
  <si>
    <t>3年男砲丸投</t>
    <rPh sb="3" eb="6">
      <t>ホウガンナ</t>
    </rPh>
    <phoneticPr fontId="44"/>
  </si>
  <si>
    <t>3年男円盤投</t>
    <rPh sb="3" eb="6">
      <t>エンバンナ</t>
    </rPh>
    <phoneticPr fontId="44"/>
  </si>
  <si>
    <t>3年男ﾊﾝﾏｰ投</t>
    <rPh sb="1" eb="2">
      <t>ネン</t>
    </rPh>
    <rPh sb="2" eb="3">
      <t>オトコ</t>
    </rPh>
    <rPh sb="7" eb="8">
      <t>ナ</t>
    </rPh>
    <phoneticPr fontId="44"/>
  </si>
  <si>
    <t>3年男やり投</t>
    <rPh sb="5" eb="6">
      <t>ナ</t>
    </rPh>
    <phoneticPr fontId="44"/>
  </si>
  <si>
    <t>3年男400m</t>
    <phoneticPr fontId="43"/>
  </si>
  <si>
    <t>3年男400mH</t>
    <phoneticPr fontId="43"/>
  </si>
  <si>
    <t>〒446-0036　安城市小堤町４－２５
安城学園高等学校　　早川　周吾　宛
TEL：0566-76-5105
令和２年７月９日（木）締め切り
注意：ファイルの締め切りと違います</t>
    <rPh sb="10" eb="13">
      <t>アンジョウシ</t>
    </rPh>
    <rPh sb="13" eb="14">
      <t>コ</t>
    </rPh>
    <rPh sb="14" eb="15">
      <t>ツツミ</t>
    </rPh>
    <rPh sb="15" eb="16">
      <t>チョウ</t>
    </rPh>
    <rPh sb="21" eb="23">
      <t>アンジョウ</t>
    </rPh>
    <rPh sb="23" eb="25">
      <t>ガクエン</t>
    </rPh>
    <rPh sb="31" eb="33">
      <t>ハヤカワ</t>
    </rPh>
    <rPh sb="34" eb="36">
      <t>シュウゴ</t>
    </rPh>
    <rPh sb="56" eb="58">
      <t>レイワ</t>
    </rPh>
    <rPh sb="59" eb="60">
      <t>ネン</t>
    </rPh>
    <rPh sb="61" eb="62">
      <t>ガツ</t>
    </rPh>
    <rPh sb="63" eb="64">
      <t>ニチ</t>
    </rPh>
    <rPh sb="65" eb="66">
      <t>モク</t>
    </rPh>
    <rPh sb="67" eb="68">
      <t>シ</t>
    </rPh>
    <rPh sb="69" eb="70">
      <t>キ</t>
    </rPh>
    <rPh sb="72" eb="74">
      <t>チュウイ</t>
    </rPh>
    <rPh sb="80" eb="81">
      <t>シ</t>
    </rPh>
    <rPh sb="82" eb="83">
      <t>キ</t>
    </rPh>
    <rPh sb="85" eb="86">
      <t>チガ</t>
    </rPh>
    <phoneticPr fontId="2"/>
  </si>
  <si>
    <t>3年女100m</t>
  </si>
  <si>
    <t>3年女100m</t>
    <phoneticPr fontId="43"/>
  </si>
  <si>
    <t>3年女400m</t>
    <phoneticPr fontId="43"/>
  </si>
  <si>
    <t>3年女1500m</t>
    <phoneticPr fontId="43"/>
  </si>
  <si>
    <t>3年女100mH</t>
  </si>
  <si>
    <t>3年女100mH</t>
    <phoneticPr fontId="43"/>
  </si>
  <si>
    <t>3年女走高跳</t>
    <rPh sb="3" eb="4">
      <t>ハシ</t>
    </rPh>
    <rPh sb="4" eb="6">
      <t>タカト</t>
    </rPh>
    <phoneticPr fontId="44"/>
  </si>
  <si>
    <t>3年女棒高跳</t>
    <rPh sb="1" eb="2">
      <t>ネン</t>
    </rPh>
    <rPh sb="2" eb="3">
      <t>オンナ</t>
    </rPh>
    <rPh sb="3" eb="6">
      <t>ボウタカト</t>
    </rPh>
    <phoneticPr fontId="44"/>
  </si>
  <si>
    <t>3年女走幅跳</t>
    <rPh sb="3" eb="4">
      <t>ハシ</t>
    </rPh>
    <rPh sb="4" eb="6">
      <t>ハバト</t>
    </rPh>
    <phoneticPr fontId="44"/>
  </si>
  <si>
    <t>3年女三段跳</t>
    <rPh sb="1" eb="2">
      <t>ネン</t>
    </rPh>
    <rPh sb="2" eb="3">
      <t>オンナ</t>
    </rPh>
    <rPh sb="3" eb="6">
      <t>サンダント</t>
    </rPh>
    <phoneticPr fontId="44"/>
  </si>
  <si>
    <t>3年女砲丸投</t>
    <rPh sb="3" eb="6">
      <t>ホウガンナ</t>
    </rPh>
    <phoneticPr fontId="44"/>
  </si>
  <si>
    <t>3年女円盤投</t>
    <rPh sb="3" eb="6">
      <t>エンバンナ</t>
    </rPh>
    <phoneticPr fontId="44"/>
  </si>
  <si>
    <t>3年女ﾊﾝﾏｰ投</t>
    <rPh sb="1" eb="2">
      <t>ネン</t>
    </rPh>
    <rPh sb="2" eb="3">
      <t>オンナ</t>
    </rPh>
    <rPh sb="7" eb="8">
      <t>ナ</t>
    </rPh>
    <phoneticPr fontId="44"/>
  </si>
  <si>
    <t>3年女やり投</t>
    <rPh sb="5" eb="6">
      <t>ナ</t>
    </rPh>
    <phoneticPr fontId="44"/>
  </si>
  <si>
    <t>3年女200m</t>
  </si>
  <si>
    <t>3年女200m</t>
    <phoneticPr fontId="43"/>
  </si>
  <si>
    <t>3年女800m</t>
    <phoneticPr fontId="43"/>
  </si>
  <si>
    <t>3年女400mH</t>
    <phoneticPr fontId="43"/>
  </si>
  <si>
    <t>1年男800m</t>
    <rPh sb="2" eb="3">
      <t>オトコ</t>
    </rPh>
    <phoneticPr fontId="43"/>
  </si>
  <si>
    <t>1年男3000m</t>
    <rPh sb="2" eb="3">
      <t>オトコ</t>
    </rPh>
    <phoneticPr fontId="43"/>
  </si>
  <si>
    <t>3年100m</t>
    <phoneticPr fontId="43"/>
  </si>
  <si>
    <t>3年200m</t>
    <phoneticPr fontId="43"/>
  </si>
  <si>
    <t>3年400m</t>
    <phoneticPr fontId="43"/>
  </si>
  <si>
    <t>3年800m</t>
    <phoneticPr fontId="43"/>
  </si>
  <si>
    <t>3年1500m</t>
    <phoneticPr fontId="43"/>
  </si>
  <si>
    <t>3年110mH</t>
    <phoneticPr fontId="43"/>
  </si>
  <si>
    <t>3年400mH</t>
    <phoneticPr fontId="43"/>
  </si>
  <si>
    <t>3年走高跳</t>
    <rPh sb="2" eb="3">
      <t>ハシ</t>
    </rPh>
    <rPh sb="3" eb="5">
      <t>タカト</t>
    </rPh>
    <phoneticPr fontId="44"/>
  </si>
  <si>
    <t>3年棒高跳</t>
    <rPh sb="2" eb="5">
      <t>ボウタカト</t>
    </rPh>
    <phoneticPr fontId="44"/>
  </si>
  <si>
    <t>3年走幅跳</t>
    <rPh sb="2" eb="3">
      <t>ハシ</t>
    </rPh>
    <rPh sb="3" eb="5">
      <t>ハバト</t>
    </rPh>
    <phoneticPr fontId="44"/>
  </si>
  <si>
    <t>3年三段跳</t>
    <rPh sb="1" eb="2">
      <t>ネン</t>
    </rPh>
    <rPh sb="2" eb="5">
      <t>サンダント</t>
    </rPh>
    <phoneticPr fontId="44"/>
  </si>
  <si>
    <t>3年砲丸投</t>
    <rPh sb="2" eb="5">
      <t>ホウガンナ</t>
    </rPh>
    <phoneticPr fontId="44"/>
  </si>
  <si>
    <t>3年円盤投</t>
    <rPh sb="2" eb="5">
      <t>エンバンナ</t>
    </rPh>
    <phoneticPr fontId="44"/>
  </si>
  <si>
    <t>3年ﾊﾝﾏｰ投</t>
    <rPh sb="1" eb="2">
      <t>ネン</t>
    </rPh>
    <rPh sb="6" eb="7">
      <t>ナ</t>
    </rPh>
    <phoneticPr fontId="44"/>
  </si>
  <si>
    <t>3年やり投</t>
    <rPh sb="4" eb="5">
      <t>ナ</t>
    </rPh>
    <phoneticPr fontId="44"/>
  </si>
  <si>
    <t>3年100mH</t>
    <phoneticPr fontId="43"/>
  </si>
  <si>
    <t>3年棒高跳</t>
    <rPh sb="1" eb="2">
      <t>ネン</t>
    </rPh>
    <rPh sb="2" eb="5">
      <t>ボウタカト</t>
    </rPh>
    <phoneticPr fontId="44"/>
  </si>
  <si>
    <t>1年100m</t>
    <phoneticPr fontId="2"/>
  </si>
  <si>
    <t>1年110mJH</t>
    <phoneticPr fontId="2"/>
  </si>
  <si>
    <t>2年100m</t>
    <phoneticPr fontId="2"/>
  </si>
  <si>
    <t>2年110mH</t>
    <phoneticPr fontId="2"/>
  </si>
  <si>
    <t>3年100m</t>
    <phoneticPr fontId="2"/>
  </si>
  <si>
    <t>3年200m</t>
    <phoneticPr fontId="2"/>
  </si>
  <si>
    <t>3年110mH</t>
    <phoneticPr fontId="2"/>
  </si>
  <si>
    <t>1年100mYH</t>
    <phoneticPr fontId="2"/>
  </si>
  <si>
    <t>2年100mH</t>
    <phoneticPr fontId="2"/>
  </si>
  <si>
    <t>3年100mH</t>
    <phoneticPr fontId="2"/>
  </si>
  <si>
    <t>令和２年度西三河高等学校学年別陸上競技大会</t>
    <rPh sb="0" eb="2">
      <t>レイワ</t>
    </rPh>
    <rPh sb="3" eb="15">
      <t>ネンドニシミカワコウトウガッコウガクネンベツ</t>
    </rPh>
    <rPh sb="15" eb="17">
      <t>リクジョウ</t>
    </rPh>
    <rPh sb="17" eb="19">
      <t>キョウギ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</si>
</sst>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-411]ggge&quot;年&quot;m&quot;月&quot;d&quot;日&quot;;@"/>
  </numFmts>
  <fonts count="7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14"/>
      <name val="ＤＨＰ平成明朝体W7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sz val="11"/>
      <name val="ＤＦ平成明朝体W7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b/>
      <sz val="11"/>
      <color rgb="FF7030A0"/>
      <name val="ＭＳ ゴシック"/>
      <family val="3"/>
      <charset val="128"/>
    </font>
    <font>
      <b/>
      <sz val="16"/>
      <name val="ＭＳ 明朝"/>
      <family val="1"/>
      <charset val="128"/>
    </font>
    <font>
      <b/>
      <strike/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lightGray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/>
    <xf numFmtId="0" fontId="12" fillId="0" borderId="0">
      <alignment vertical="center"/>
    </xf>
    <xf numFmtId="0" fontId="1" fillId="0" borderId="0">
      <alignment vertical="center"/>
    </xf>
  </cellStyleXfs>
  <cellXfs count="436"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1" applyAlignment="1">
      <alignment vertical="center"/>
    </xf>
    <xf numFmtId="0" fontId="0" fillId="0" borderId="0" xfId="0" applyFill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7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1" fillId="3" borderId="3" xfId="0" applyFont="1" applyFill="1" applyBorder="1" applyAlignment="1">
      <alignment horizontal="center" vertical="center"/>
    </xf>
    <xf numFmtId="0" fontId="27" fillId="5" borderId="0" xfId="0" applyFont="1" applyFill="1">
      <alignment vertical="center"/>
    </xf>
    <xf numFmtId="0" fontId="37" fillId="5" borderId="0" xfId="0" applyFont="1" applyFill="1">
      <alignment vertical="center"/>
    </xf>
    <xf numFmtId="0" fontId="27" fillId="5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27" fillId="0" borderId="22" xfId="0" applyFont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9" fillId="5" borderId="0" xfId="0" applyFont="1" applyFill="1" applyAlignment="1">
      <alignment vertical="center"/>
    </xf>
    <xf numFmtId="0" fontId="0" fillId="5" borderId="0" xfId="0" applyFill="1">
      <alignment vertical="center"/>
    </xf>
    <xf numFmtId="0" fontId="27" fillId="5" borderId="0" xfId="0" applyFont="1" applyFill="1" applyAlignment="1">
      <alignment horizontal="right" vertical="center"/>
    </xf>
    <xf numFmtId="0" fontId="27" fillId="0" borderId="0" xfId="0" applyFont="1" applyProtection="1">
      <alignment vertical="center"/>
    </xf>
    <xf numFmtId="0" fontId="47" fillId="0" borderId="0" xfId="2" applyFont="1" applyBorder="1" applyAlignment="1" applyProtection="1">
      <alignment horizontal="right"/>
    </xf>
    <xf numFmtId="0" fontId="45" fillId="0" borderId="0" xfId="2" applyFont="1" applyBorder="1" applyProtection="1">
      <alignment vertical="center"/>
    </xf>
    <xf numFmtId="0" fontId="45" fillId="0" borderId="0" xfId="2" applyFont="1" applyBorder="1" applyAlignment="1" applyProtection="1"/>
    <xf numFmtId="0" fontId="12" fillId="0" borderId="0" xfId="2" applyBorder="1" applyAlignment="1" applyProtection="1"/>
    <xf numFmtId="0" fontId="45" fillId="0" borderId="1" xfId="2" applyFont="1" applyBorder="1" applyAlignment="1" applyProtection="1"/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30" xfId="0" applyFont="1" applyBorder="1" applyAlignment="1" applyProtection="1">
      <alignment horizontal="center" vertical="center" shrinkToFit="1"/>
      <protection locked="0"/>
    </xf>
    <xf numFmtId="0" fontId="27" fillId="0" borderId="20" xfId="0" applyFont="1" applyBorder="1" applyAlignment="1" applyProtection="1">
      <alignment horizontal="center" vertical="center" shrinkToFit="1"/>
      <protection locked="0"/>
    </xf>
    <xf numFmtId="0" fontId="27" fillId="0" borderId="23" xfId="0" applyFont="1" applyBorder="1" applyAlignment="1" applyProtection="1">
      <alignment horizontal="center" vertical="center" shrinkToFit="1"/>
      <protection locked="0"/>
    </xf>
    <xf numFmtId="0" fontId="27" fillId="0" borderId="26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12" fillId="0" borderId="0" xfId="2" applyAlignment="1" applyProtection="1">
      <alignment horizontal="left" vertical="center"/>
    </xf>
    <xf numFmtId="0" fontId="45" fillId="0" borderId="0" xfId="2" applyFont="1" applyProtection="1">
      <alignment vertical="center"/>
    </xf>
    <xf numFmtId="0" fontId="45" fillId="0" borderId="1" xfId="2" applyFont="1" applyBorder="1" applyProtection="1">
      <alignment vertical="center"/>
    </xf>
    <xf numFmtId="0" fontId="45" fillId="0" borderId="46" xfId="2" applyFont="1" applyBorder="1" applyAlignment="1" applyProtection="1"/>
    <xf numFmtId="0" fontId="45" fillId="0" borderId="0" xfId="2" applyFont="1" applyBorder="1" applyAlignment="1" applyProtection="1">
      <alignment horizontal="right"/>
    </xf>
    <xf numFmtId="0" fontId="49" fillId="0" borderId="0" xfId="2" applyFont="1" applyAlignment="1" applyProtection="1">
      <alignment horizontal="right"/>
    </xf>
    <xf numFmtId="0" fontId="49" fillId="0" borderId="46" xfId="2" applyFont="1" applyBorder="1" applyAlignment="1" applyProtection="1"/>
    <xf numFmtId="0" fontId="49" fillId="0" borderId="1" xfId="2" applyFont="1" applyBorder="1" applyAlignment="1" applyProtection="1">
      <alignment horizontal="right"/>
    </xf>
    <xf numFmtId="0" fontId="49" fillId="0" borderId="0" xfId="2" applyFont="1" applyBorder="1" applyAlignment="1" applyProtection="1">
      <alignment horizontal="left"/>
    </xf>
    <xf numFmtId="0" fontId="12" fillId="0" borderId="46" xfId="2" applyBorder="1" applyProtection="1">
      <alignment vertical="center"/>
    </xf>
    <xf numFmtId="0" fontId="49" fillId="0" borderId="0" xfId="2" applyFont="1" applyBorder="1" applyAlignment="1" applyProtection="1"/>
    <xf numFmtId="0" fontId="49" fillId="0" borderId="0" xfId="2" applyFont="1" applyBorder="1" applyProtection="1">
      <alignment vertical="center"/>
    </xf>
    <xf numFmtId="0" fontId="49" fillId="0" borderId="0" xfId="2" applyFont="1" applyAlignment="1" applyProtection="1">
      <alignment horizontal="right" vertical="center"/>
    </xf>
    <xf numFmtId="0" fontId="12" fillId="0" borderId="0" xfId="2" applyAlignment="1" applyProtection="1"/>
    <xf numFmtId="0" fontId="12" fillId="0" borderId="39" xfId="2" applyBorder="1" applyProtection="1">
      <alignment vertical="center"/>
    </xf>
    <xf numFmtId="0" fontId="12" fillId="0" borderId="45" xfId="2" applyBorder="1" applyProtection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45" fillId="0" borderId="0" xfId="2" applyFont="1" applyAlignment="1" applyProtection="1">
      <alignment horizontal="center" vertical="center"/>
    </xf>
    <xf numFmtId="0" fontId="45" fillId="0" borderId="0" xfId="2" applyFont="1" applyBorder="1" applyAlignment="1" applyProtection="1">
      <alignment horizontal="center" vertical="center"/>
    </xf>
    <xf numFmtId="0" fontId="12" fillId="0" borderId="20" xfId="2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4" xfId="0" applyFont="1" applyBorder="1" applyAlignment="1">
      <alignment horizontal="center" vertical="center"/>
    </xf>
    <xf numFmtId="0" fontId="27" fillId="0" borderId="4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8" fillId="0" borderId="18" xfId="2" applyFont="1" applyBorder="1" applyAlignment="1" applyProtection="1">
      <alignment horizontal="center" vertical="center"/>
    </xf>
    <xf numFmtId="0" fontId="48" fillId="0" borderId="18" xfId="2" applyFont="1" applyBorder="1" applyAlignment="1" applyProtection="1">
      <alignment horizontal="center" vertical="center" shrinkToFit="1"/>
    </xf>
    <xf numFmtId="0" fontId="48" fillId="0" borderId="3" xfId="2" applyFont="1" applyBorder="1" applyAlignment="1" applyProtection="1">
      <alignment horizontal="center" vertical="center"/>
    </xf>
    <xf numFmtId="0" fontId="48" fillId="0" borderId="3" xfId="2" applyFont="1" applyBorder="1" applyAlignment="1" applyProtection="1">
      <alignment horizontal="center" vertical="center" shrinkToFit="1"/>
    </xf>
    <xf numFmtId="0" fontId="48" fillId="0" borderId="20" xfId="2" applyFont="1" applyBorder="1" applyAlignment="1" applyProtection="1">
      <alignment horizontal="center" vertical="center"/>
    </xf>
    <xf numFmtId="0" fontId="48" fillId="0" borderId="20" xfId="2" applyFont="1" applyBorder="1" applyAlignment="1" applyProtection="1">
      <alignment horizontal="center" vertical="center" shrinkToFit="1"/>
    </xf>
    <xf numFmtId="0" fontId="53" fillId="0" borderId="1" xfId="2" applyFont="1" applyBorder="1" applyAlignment="1" applyProtection="1">
      <alignment horizontal="right"/>
    </xf>
    <xf numFmtId="0" fontId="12" fillId="0" borderId="1" xfId="2" applyBorder="1" applyProtection="1">
      <alignment vertical="center"/>
    </xf>
    <xf numFmtId="0" fontId="12" fillId="0" borderId="50" xfId="2" applyBorder="1" applyProtection="1">
      <alignment vertical="center"/>
    </xf>
    <xf numFmtId="0" fontId="12" fillId="0" borderId="50" xfId="2" applyBorder="1" applyAlignment="1" applyProtection="1"/>
    <xf numFmtId="0" fontId="12" fillId="0" borderId="0" xfId="2" applyBorder="1" applyProtection="1">
      <alignment vertical="center"/>
    </xf>
    <xf numFmtId="0" fontId="48" fillId="0" borderId="21" xfId="2" applyFont="1" applyBorder="1" applyAlignment="1" applyProtection="1">
      <alignment horizontal="center" vertical="center"/>
    </xf>
    <xf numFmtId="0" fontId="48" fillId="0" borderId="21" xfId="2" applyFont="1" applyBorder="1" applyAlignment="1" applyProtection="1">
      <alignment horizontal="center" vertical="center" shrinkToFit="1"/>
    </xf>
    <xf numFmtId="0" fontId="46" fillId="0" borderId="0" xfId="2" applyFont="1" applyBorder="1" applyAlignment="1" applyProtection="1">
      <alignment horizontal="right" vertical="center"/>
    </xf>
    <xf numFmtId="0" fontId="46" fillId="0" borderId="0" xfId="2" applyFont="1" applyBorder="1" applyAlignment="1" applyProtection="1">
      <alignment horizontal="right"/>
    </xf>
    <xf numFmtId="0" fontId="48" fillId="0" borderId="63" xfId="2" applyFont="1" applyBorder="1" applyAlignment="1" applyProtection="1">
      <alignment horizontal="center" vertical="center"/>
    </xf>
    <xf numFmtId="0" fontId="48" fillId="0" borderId="63" xfId="2" applyFont="1" applyBorder="1" applyAlignment="1" applyProtection="1">
      <alignment horizontal="center" vertical="center" shrinkToFit="1"/>
    </xf>
    <xf numFmtId="0" fontId="30" fillId="3" borderId="17" xfId="0" applyFont="1" applyFill="1" applyBorder="1" applyAlignment="1" applyProtection="1">
      <alignment vertical="center"/>
    </xf>
    <xf numFmtId="0" fontId="30" fillId="3" borderId="9" xfId="0" applyFont="1" applyFill="1" applyBorder="1" applyAlignment="1" applyProtection="1">
      <alignment horizontal="right" vertical="center"/>
    </xf>
    <xf numFmtId="0" fontId="30" fillId="3" borderId="32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9" fillId="5" borderId="0" xfId="0" applyFont="1" applyFill="1" applyAlignment="1">
      <alignment vertical="center"/>
    </xf>
    <xf numFmtId="0" fontId="27" fillId="0" borderId="41" xfId="0" applyFont="1" applyBorder="1">
      <alignment vertical="center"/>
    </xf>
    <xf numFmtId="0" fontId="27" fillId="0" borderId="43" xfId="0" applyFont="1" applyBorder="1">
      <alignment vertical="center"/>
    </xf>
    <xf numFmtId="0" fontId="31" fillId="0" borderId="43" xfId="0" applyFont="1" applyBorder="1">
      <alignment vertical="center"/>
    </xf>
    <xf numFmtId="0" fontId="27" fillId="0" borderId="44" xfId="0" applyFont="1" applyBorder="1">
      <alignment vertical="center"/>
    </xf>
    <xf numFmtId="0" fontId="27" fillId="0" borderId="46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50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39" xfId="0" applyFont="1" applyBorder="1">
      <alignment vertical="center"/>
    </xf>
    <xf numFmtId="0" fontId="27" fillId="0" borderId="45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60" fillId="0" borderId="0" xfId="0" applyFont="1">
      <alignment vertical="center"/>
    </xf>
    <xf numFmtId="0" fontId="60" fillId="0" borderId="25" xfId="0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/>
    </xf>
    <xf numFmtId="0" fontId="60" fillId="0" borderId="3" xfId="0" applyFont="1" applyBorder="1">
      <alignment vertical="center"/>
    </xf>
    <xf numFmtId="0" fontId="60" fillId="0" borderId="3" xfId="0" applyFont="1" applyBorder="1" applyAlignment="1">
      <alignment horizontal="center" vertical="center"/>
    </xf>
    <xf numFmtId="0" fontId="60" fillId="0" borderId="14" xfId="0" applyFont="1" applyBorder="1">
      <alignment vertical="center"/>
    </xf>
    <xf numFmtId="0" fontId="60" fillId="0" borderId="14" xfId="0" applyFont="1" applyBorder="1" applyAlignment="1">
      <alignment horizontal="center" vertical="center"/>
    </xf>
    <xf numFmtId="0" fontId="60" fillId="0" borderId="15" xfId="0" applyFont="1" applyBorder="1">
      <alignment vertical="center"/>
    </xf>
    <xf numFmtId="0" fontId="60" fillId="0" borderId="15" xfId="0" applyFont="1" applyBorder="1" applyAlignment="1">
      <alignment horizontal="center" vertical="center"/>
    </xf>
    <xf numFmtId="0" fontId="60" fillId="0" borderId="16" xfId="0" applyFont="1" applyBorder="1">
      <alignment vertical="center"/>
    </xf>
    <xf numFmtId="0" fontId="60" fillId="0" borderId="16" xfId="0" applyFont="1" applyBorder="1" applyAlignment="1">
      <alignment horizontal="center" vertical="center"/>
    </xf>
    <xf numFmtId="0" fontId="60" fillId="0" borderId="70" xfId="0" applyFont="1" applyBorder="1">
      <alignment vertical="center"/>
    </xf>
    <xf numFmtId="0" fontId="60" fillId="0" borderId="70" xfId="0" applyFont="1" applyBorder="1" applyAlignment="1">
      <alignment horizontal="center" vertical="center"/>
    </xf>
    <xf numFmtId="0" fontId="60" fillId="0" borderId="71" xfId="0" applyFont="1" applyBorder="1">
      <alignment vertical="center"/>
    </xf>
    <xf numFmtId="0" fontId="60" fillId="0" borderId="71" xfId="0" applyFont="1" applyBorder="1" applyAlignment="1">
      <alignment horizontal="center" vertical="center"/>
    </xf>
    <xf numFmtId="0" fontId="30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60" fillId="0" borderId="29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5" borderId="6" xfId="0" applyFill="1" applyBorder="1" applyAlignment="1">
      <alignment vertical="center" textRotation="255"/>
    </xf>
    <xf numFmtId="0" fontId="0" fillId="5" borderId="17" xfId="0" applyFill="1" applyBorder="1">
      <alignment vertical="center"/>
    </xf>
    <xf numFmtId="0" fontId="0" fillId="5" borderId="32" xfId="0" applyFill="1" applyBorder="1">
      <alignment vertical="center"/>
    </xf>
    <xf numFmtId="0" fontId="60" fillId="0" borderId="34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40" fillId="0" borderId="14" xfId="0" applyFont="1" applyFill="1" applyBorder="1" applyAlignment="1" applyProtection="1">
      <alignment horizontal="center" vertical="center" shrinkToFit="1"/>
    </xf>
    <xf numFmtId="0" fontId="40" fillId="0" borderId="15" xfId="0" applyFont="1" applyFill="1" applyBorder="1" applyAlignment="1" applyProtection="1">
      <alignment horizontal="center" vertical="center" shrinkToFit="1"/>
    </xf>
    <xf numFmtId="0" fontId="40" fillId="0" borderId="16" xfId="0" applyFont="1" applyFill="1" applyBorder="1" applyAlignment="1" applyProtection="1">
      <alignment horizontal="center" vertical="center" shrinkToFit="1"/>
    </xf>
    <xf numFmtId="0" fontId="60" fillId="0" borderId="14" xfId="0" applyFont="1" applyBorder="1" applyAlignment="1">
      <alignment horizontal="center" vertical="center" shrinkToFit="1"/>
    </xf>
    <xf numFmtId="0" fontId="60" fillId="0" borderId="15" xfId="0" applyFont="1" applyBorder="1" applyAlignment="1">
      <alignment horizontal="center" vertical="center" shrinkToFit="1"/>
    </xf>
    <xf numFmtId="0" fontId="60" fillId="0" borderId="70" xfId="0" applyFont="1" applyBorder="1" applyAlignment="1">
      <alignment horizontal="center" vertical="center" shrinkToFit="1"/>
    </xf>
    <xf numFmtId="0" fontId="60" fillId="0" borderId="16" xfId="0" applyFont="1" applyBorder="1" applyAlignment="1">
      <alignment horizontal="center" vertical="center" shrinkToFit="1"/>
    </xf>
    <xf numFmtId="0" fontId="60" fillId="0" borderId="7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31" fillId="3" borderId="3" xfId="0" applyNumberFormat="1" applyFont="1" applyFill="1" applyBorder="1" applyAlignment="1">
      <alignment horizontal="center" vertical="center"/>
    </xf>
    <xf numFmtId="0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27" fillId="0" borderId="20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vertical="center"/>
    </xf>
    <xf numFmtId="0" fontId="28" fillId="0" borderId="0" xfId="3" applyFont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7" fillId="5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21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39" fillId="0" borderId="28" xfId="0" applyFont="1" applyFill="1" applyBorder="1" applyAlignment="1" applyProtection="1">
      <alignment vertical="center"/>
    </xf>
    <xf numFmtId="0" fontId="39" fillId="0" borderId="28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5" fillId="0" borderId="0" xfId="1" applyAlignment="1" applyProtection="1">
      <alignment horizontal="right" vertical="center" shrinkToFit="1"/>
    </xf>
    <xf numFmtId="0" fontId="25" fillId="0" borderId="0" xfId="1" applyAlignment="1" applyProtection="1">
      <alignment vertical="center"/>
    </xf>
    <xf numFmtId="0" fontId="33" fillId="0" borderId="0" xfId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8" fillId="0" borderId="74" xfId="0" applyFont="1" applyBorder="1" applyAlignment="1" applyProtection="1">
      <alignment horizontal="center" vertical="center"/>
    </xf>
    <xf numFmtId="0" fontId="61" fillId="0" borderId="3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vertical="center"/>
    </xf>
    <xf numFmtId="0" fontId="25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shrinkToFit="1"/>
    </xf>
    <xf numFmtId="0" fontId="7" fillId="0" borderId="0" xfId="1" applyFont="1" applyAlignment="1" applyProtection="1">
      <alignment horizontal="center" shrinkToFit="1"/>
    </xf>
    <xf numFmtId="0" fontId="25" fillId="0" borderId="0" xfId="1" applyAlignment="1" applyProtection="1">
      <alignment horizontal="right" shrinkToFit="1"/>
    </xf>
    <xf numFmtId="0" fontId="51" fillId="0" borderId="3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vertical="center" shrinkToFit="1"/>
    </xf>
    <xf numFmtId="0" fontId="25" fillId="0" borderId="0" xfId="1" applyBorder="1" applyAlignment="1" applyProtection="1">
      <alignment vertical="center" wrapText="1"/>
    </xf>
    <xf numFmtId="0" fontId="25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2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6" xfId="1" applyFont="1" applyBorder="1" applyAlignment="1" applyProtection="1">
      <alignment horizontal="distributed" vertical="center" indent="1" shrinkToFit="1"/>
    </xf>
    <xf numFmtId="0" fontId="13" fillId="0" borderId="8" xfId="1" applyFont="1" applyBorder="1" applyAlignment="1" applyProtection="1">
      <alignment horizontal="distributed" vertical="center" indent="2"/>
    </xf>
    <xf numFmtId="0" fontId="22" fillId="0" borderId="22" xfId="1" applyNumberFormat="1" applyFont="1" applyBorder="1" applyAlignment="1" applyProtection="1">
      <alignment horizontal="center" vertical="center"/>
    </xf>
    <xf numFmtId="0" fontId="13" fillId="0" borderId="72" xfId="1" applyFont="1" applyBorder="1" applyAlignment="1" applyProtection="1">
      <alignment horizontal="distributed" vertical="center" indent="2"/>
    </xf>
    <xf numFmtId="0" fontId="22" fillId="0" borderId="73" xfId="1" applyNumberFormat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distributed" vertical="center" indent="2"/>
    </xf>
    <xf numFmtId="0" fontId="22" fillId="0" borderId="27" xfId="1" applyNumberFormat="1" applyFont="1" applyBorder="1" applyAlignment="1" applyProtection="1">
      <alignment horizontal="center" vertical="center"/>
    </xf>
    <xf numFmtId="0" fontId="25" fillId="0" borderId="0" xfId="1" applyBorder="1" applyAlignment="1" applyProtection="1">
      <alignment vertical="center"/>
    </xf>
    <xf numFmtId="0" fontId="16" fillId="0" borderId="0" xfId="1" applyFont="1" applyBorder="1" applyAlignment="1" applyProtection="1"/>
    <xf numFmtId="0" fontId="25" fillId="0" borderId="0" xfId="1" applyBorder="1" applyAlignment="1" applyProtection="1">
      <alignment horizontal="right" shrinkToFit="1"/>
    </xf>
    <xf numFmtId="0" fontId="25" fillId="0" borderId="0" xfId="1" applyBorder="1" applyAlignment="1" applyProtection="1">
      <alignment horizontal="right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0" borderId="23" xfId="0" applyNumberFormat="1" applyFont="1" applyBorder="1" applyAlignment="1" applyProtection="1">
      <alignment horizontal="center" vertical="center" shrinkToFit="1"/>
      <protection locked="0"/>
    </xf>
    <xf numFmtId="0" fontId="69" fillId="0" borderId="0" xfId="2" applyFont="1" applyBorder="1" applyAlignment="1" applyProtection="1">
      <alignment vertical="center"/>
    </xf>
    <xf numFmtId="0" fontId="69" fillId="0" borderId="0" xfId="2" applyFont="1" applyBorder="1" applyAlignment="1" applyProtection="1">
      <alignment vertical="top"/>
    </xf>
    <xf numFmtId="0" fontId="0" fillId="0" borderId="0" xfId="0" applyFill="1" applyBorder="1">
      <alignment vertical="center"/>
    </xf>
    <xf numFmtId="0" fontId="27" fillId="0" borderId="3" xfId="0" applyFont="1" applyBorder="1" applyAlignment="1" applyProtection="1">
      <alignment horizontal="left" vertical="center" shrinkToFit="1"/>
      <protection locked="0"/>
    </xf>
    <xf numFmtId="0" fontId="27" fillId="0" borderId="20" xfId="0" applyFont="1" applyBorder="1" applyAlignment="1" applyProtection="1">
      <alignment horizontal="left" vertical="center" shrinkToFit="1"/>
      <protection locked="0"/>
    </xf>
    <xf numFmtId="0" fontId="31" fillId="3" borderId="3" xfId="0" applyFont="1" applyFill="1" applyBorder="1" applyAlignment="1">
      <alignment horizontal="left" vertical="center"/>
    </xf>
    <xf numFmtId="0" fontId="31" fillId="0" borderId="0" xfId="0" applyFont="1" applyBorder="1">
      <alignment vertical="center"/>
    </xf>
    <xf numFmtId="0" fontId="27" fillId="7" borderId="6" xfId="0" applyFont="1" applyFill="1" applyBorder="1" applyAlignment="1" applyProtection="1">
      <alignment horizontal="center" vertical="center" shrinkToFit="1"/>
    </xf>
    <xf numFmtId="2" fontId="27" fillId="7" borderId="7" xfId="0" applyNumberFormat="1" applyFont="1" applyFill="1" applyBorder="1" applyAlignment="1" applyProtection="1">
      <alignment horizontal="center" vertical="center" shrinkToFit="1"/>
    </xf>
    <xf numFmtId="0" fontId="27" fillId="7" borderId="26" xfId="0" applyFont="1" applyFill="1" applyBorder="1" applyAlignment="1" applyProtection="1">
      <alignment horizontal="center" vertical="center" shrinkToFit="1"/>
    </xf>
    <xf numFmtId="2" fontId="27" fillId="7" borderId="23" xfId="0" applyNumberFormat="1" applyFont="1" applyFill="1" applyBorder="1" applyAlignment="1" applyProtection="1">
      <alignment horizontal="center" vertical="center" shrinkToFit="1"/>
    </xf>
    <xf numFmtId="0" fontId="32" fillId="0" borderId="0" xfId="1" applyFont="1" applyAlignment="1" applyProtection="1">
      <alignment vertical="center"/>
    </xf>
    <xf numFmtId="0" fontId="27" fillId="5" borderId="0" xfId="3" applyFont="1" applyFill="1">
      <alignment vertical="center"/>
    </xf>
    <xf numFmtId="0" fontId="28" fillId="5" borderId="0" xfId="3" applyFont="1" applyFill="1" applyAlignment="1">
      <alignment horizontal="center" vertical="center"/>
    </xf>
    <xf numFmtId="0" fontId="28" fillId="5" borderId="0" xfId="3" applyFont="1" applyFill="1">
      <alignment vertical="center"/>
    </xf>
    <xf numFmtId="0" fontId="27" fillId="5" borderId="0" xfId="3" applyFont="1" applyFill="1" applyAlignment="1">
      <alignment horizontal="right" vertical="center"/>
    </xf>
    <xf numFmtId="0" fontId="27" fillId="5" borderId="0" xfId="3" applyFont="1" applyFill="1" applyAlignment="1">
      <alignment horizontal="center" vertical="center"/>
    </xf>
    <xf numFmtId="49" fontId="34" fillId="5" borderId="0" xfId="3" applyNumberFormat="1" applyFont="1" applyFill="1" applyAlignment="1">
      <alignment horizontal="center" vertical="center"/>
    </xf>
    <xf numFmtId="0" fontId="34" fillId="5" borderId="0" xfId="3" applyFont="1" applyFill="1" applyAlignment="1">
      <alignment horizontal="center" vertical="center"/>
    </xf>
    <xf numFmtId="0" fontId="71" fillId="5" borderId="0" xfId="3" applyFont="1" applyFill="1">
      <alignment vertical="center"/>
    </xf>
    <xf numFmtId="0" fontId="34" fillId="5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34" xfId="0" applyFont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48" fillId="0" borderId="21" xfId="2" applyFont="1" applyBorder="1" applyAlignment="1" applyProtection="1">
      <alignment horizontal="center" vertical="center" shrinkToFit="1"/>
    </xf>
    <xf numFmtId="0" fontId="73" fillId="0" borderId="0" xfId="0" applyFont="1">
      <alignment vertical="center"/>
    </xf>
    <xf numFmtId="0" fontId="74" fillId="0" borderId="0" xfId="0" applyFont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2" xfId="0" applyBorder="1">
      <alignment vertical="center"/>
    </xf>
    <xf numFmtId="0" fontId="0" fillId="0" borderId="61" xfId="0" applyFill="1" applyBorder="1">
      <alignment vertical="center"/>
    </xf>
    <xf numFmtId="0" fontId="0" fillId="0" borderId="60" xfId="0" applyBorder="1">
      <alignment vertical="center"/>
    </xf>
    <xf numFmtId="0" fontId="0" fillId="0" borderId="77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1" xfId="0" applyBorder="1">
      <alignment vertical="center"/>
    </xf>
    <xf numFmtId="0" fontId="0" fillId="0" borderId="39" xfId="0" applyBorder="1">
      <alignment vertical="center"/>
    </xf>
    <xf numFmtId="0" fontId="56" fillId="0" borderId="0" xfId="1" applyFont="1" applyBorder="1" applyAlignment="1" applyProtection="1">
      <alignment horizontal="distributed" vertical="center" indent="1" shrinkToFit="1"/>
    </xf>
    <xf numFmtId="0" fontId="2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vertical="center"/>
    </xf>
    <xf numFmtId="0" fontId="13" fillId="0" borderId="11" xfId="1" applyFont="1" applyBorder="1" applyAlignment="1" applyProtection="1">
      <alignment horizontal="distributed" vertical="center" indent="1"/>
    </xf>
    <xf numFmtId="5" fontId="22" fillId="0" borderId="27" xfId="1" applyNumberFormat="1" applyFont="1" applyBorder="1" applyAlignment="1" applyProtection="1">
      <alignment vertical="center"/>
    </xf>
    <xf numFmtId="0" fontId="11" fillId="0" borderId="25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/>
    </xf>
    <xf numFmtId="0" fontId="13" fillId="0" borderId="26" xfId="1" applyFont="1" applyBorder="1" applyAlignment="1" applyProtection="1">
      <alignment horizontal="distributed" vertical="center" indent="1" shrinkToFit="1"/>
    </xf>
    <xf numFmtId="0" fontId="22" fillId="0" borderId="23" xfId="1" applyFont="1" applyBorder="1" applyAlignment="1" applyProtection="1">
      <alignment horizontal="center" vertical="center"/>
    </xf>
    <xf numFmtId="0" fontId="12" fillId="0" borderId="25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30" fillId="0" borderId="0" xfId="0" applyFont="1" applyAlignment="1">
      <alignment horizontal="left" vertical="top" wrapText="1"/>
    </xf>
    <xf numFmtId="0" fontId="36" fillId="5" borderId="0" xfId="0" applyFont="1" applyFill="1" applyAlignment="1">
      <alignment horizontal="center" vertical="center"/>
    </xf>
    <xf numFmtId="0" fontId="67" fillId="3" borderId="65" xfId="0" applyFont="1" applyFill="1" applyBorder="1" applyAlignment="1">
      <alignment horizontal="center" vertical="center"/>
    </xf>
    <xf numFmtId="0" fontId="67" fillId="3" borderId="66" xfId="0" applyFont="1" applyFill="1" applyBorder="1" applyAlignment="1">
      <alignment horizontal="center" vertical="center"/>
    </xf>
    <xf numFmtId="0" fontId="57" fillId="3" borderId="66" xfId="0" applyFont="1" applyFill="1" applyBorder="1" applyAlignment="1">
      <alignment horizontal="center" vertical="center"/>
    </xf>
    <xf numFmtId="0" fontId="57" fillId="3" borderId="67" xfId="0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58" fontId="41" fillId="0" borderId="17" xfId="0" applyNumberFormat="1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50" fillId="0" borderId="52" xfId="0" applyFont="1" applyFill="1" applyBorder="1" applyAlignment="1">
      <alignment horizontal="center" vertical="center"/>
    </xf>
    <xf numFmtId="0" fontId="50" fillId="0" borderId="53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56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center" vertical="center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30" fillId="3" borderId="6" xfId="0" applyFont="1" applyFill="1" applyBorder="1" applyAlignment="1" applyProtection="1">
      <alignment horizontal="center" vertical="center"/>
    </xf>
    <xf numFmtId="0" fontId="30" fillId="3" borderId="3" xfId="0" applyFont="1" applyFill="1" applyBorder="1" applyAlignment="1" applyProtection="1">
      <alignment horizontal="center" vertical="center"/>
    </xf>
    <xf numFmtId="0" fontId="30" fillId="3" borderId="7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28" fillId="6" borderId="0" xfId="0" applyFont="1" applyFill="1" applyBorder="1" applyAlignment="1">
      <alignment horizontal="center" vertical="center"/>
    </xf>
    <xf numFmtId="0" fontId="30" fillId="0" borderId="37" xfId="0" applyFont="1" applyFill="1" applyBorder="1" applyAlignment="1" applyProtection="1">
      <alignment horizontal="center" vertical="center"/>
    </xf>
    <xf numFmtId="0" fontId="30" fillId="0" borderId="42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17" xfId="0" applyFont="1" applyFill="1" applyBorder="1" applyAlignment="1" applyProtection="1">
      <alignment horizontal="center" vertical="center"/>
    </xf>
    <xf numFmtId="0" fontId="30" fillId="4" borderId="35" xfId="0" applyFont="1" applyFill="1" applyBorder="1" applyAlignment="1" applyProtection="1">
      <alignment horizontal="center" vertical="center"/>
    </xf>
    <xf numFmtId="0" fontId="27" fillId="0" borderId="24" xfId="0" applyFont="1" applyFill="1" applyBorder="1" applyAlignment="1" applyProtection="1">
      <alignment horizontal="center" vertical="center"/>
    </xf>
    <xf numFmtId="0" fontId="27" fillId="0" borderId="36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0" fontId="32" fillId="0" borderId="37" xfId="1" applyFont="1" applyBorder="1" applyAlignment="1" applyProtection="1">
      <alignment horizontal="center" vertical="center"/>
    </xf>
    <xf numFmtId="0" fontId="32" fillId="0" borderId="42" xfId="1" applyFont="1" applyBorder="1" applyAlignment="1" applyProtection="1">
      <alignment horizontal="center" vertical="center"/>
    </xf>
    <xf numFmtId="0" fontId="32" fillId="0" borderId="38" xfId="1" applyFont="1" applyBorder="1" applyAlignment="1" applyProtection="1">
      <alignment horizontal="center" vertical="center"/>
    </xf>
    <xf numFmtId="177" fontId="56" fillId="0" borderId="0" xfId="1" applyNumberFormat="1" applyFont="1" applyAlignment="1" applyProtection="1">
      <alignment horizontal="distributed" vertical="center" indent="4"/>
    </xf>
    <xf numFmtId="0" fontId="10" fillId="0" borderId="25" xfId="1" applyFont="1" applyBorder="1" applyAlignment="1" applyProtection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42" fillId="5" borderId="0" xfId="1" applyFont="1" applyFill="1" applyAlignment="1" applyProtection="1">
      <alignment horizontal="center" vertical="center"/>
    </xf>
    <xf numFmtId="0" fontId="14" fillId="0" borderId="0" xfId="1" applyFont="1" applyBorder="1" applyAlignment="1" applyProtection="1">
      <alignment horizontal="distributed" vertical="center" indent="8" shrinkToFit="1"/>
    </xf>
    <xf numFmtId="0" fontId="72" fillId="0" borderId="0" xfId="1" applyFont="1" applyAlignment="1" applyProtection="1">
      <alignment horizontal="distributed" vertical="center" indent="8" shrinkToFit="1"/>
    </xf>
    <xf numFmtId="0" fontId="8" fillId="0" borderId="3" xfId="1" applyFont="1" applyBorder="1" applyAlignment="1" applyProtection="1">
      <alignment horizontal="center" vertical="center" shrinkToFit="1"/>
    </xf>
    <xf numFmtId="0" fontId="10" fillId="0" borderId="37" xfId="1" applyFont="1" applyBorder="1" applyAlignment="1" applyProtection="1">
      <alignment horizontal="center" vertical="center" shrinkToFit="1"/>
    </xf>
    <xf numFmtId="0" fontId="10" fillId="0" borderId="38" xfId="1" applyFont="1" applyBorder="1" applyAlignment="1" applyProtection="1">
      <alignment horizontal="center" vertical="center" shrinkToFit="1"/>
    </xf>
    <xf numFmtId="0" fontId="10" fillId="0" borderId="37" xfId="1" applyFont="1" applyBorder="1" applyAlignment="1" applyProtection="1">
      <alignment horizontal="center" vertical="center"/>
    </xf>
    <xf numFmtId="0" fontId="10" fillId="0" borderId="38" xfId="1" applyFont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0" fontId="12" fillId="0" borderId="64" xfId="2" applyBorder="1" applyAlignment="1" applyProtection="1">
      <alignment horizontal="center" vertical="center"/>
    </xf>
    <xf numFmtId="0" fontId="12" fillId="0" borderId="63" xfId="2" applyBorder="1" applyAlignment="1" applyProtection="1">
      <alignment horizontal="center" vertical="center"/>
    </xf>
    <xf numFmtId="0" fontId="48" fillId="0" borderId="63" xfId="2" applyFont="1" applyBorder="1" applyAlignment="1" applyProtection="1">
      <alignment horizontal="center" vertical="center" shrinkToFit="1"/>
    </xf>
    <xf numFmtId="0" fontId="48" fillId="0" borderId="63" xfId="2" applyNumberFormat="1" applyFont="1" applyBorder="1" applyAlignment="1" applyProtection="1">
      <alignment horizontal="center" vertical="center" shrinkToFit="1"/>
    </xf>
    <xf numFmtId="0" fontId="48" fillId="0" borderId="27" xfId="2" applyFont="1" applyBorder="1" applyAlignment="1" applyProtection="1">
      <alignment horizontal="center" vertical="center" shrinkToFit="1"/>
    </xf>
    <xf numFmtId="0" fontId="53" fillId="0" borderId="1" xfId="2" applyFont="1" applyBorder="1" applyAlignment="1" applyProtection="1">
      <alignment horizontal="center"/>
    </xf>
    <xf numFmtId="0" fontId="52" fillId="0" borderId="12" xfId="2" applyFont="1" applyBorder="1" applyAlignment="1" applyProtection="1">
      <alignment horizontal="center" vertical="center"/>
    </xf>
    <xf numFmtId="0" fontId="52" fillId="0" borderId="35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5" fillId="0" borderId="41" xfId="2" applyFont="1" applyBorder="1" applyAlignment="1" applyProtection="1">
      <alignment horizontal="center" vertical="center"/>
    </xf>
    <xf numFmtId="0" fontId="45" fillId="0" borderId="43" xfId="2" applyFont="1" applyBorder="1" applyAlignment="1" applyProtection="1">
      <alignment horizontal="center" vertical="center"/>
    </xf>
    <xf numFmtId="0" fontId="45" fillId="0" borderId="11" xfId="2" applyFont="1" applyBorder="1" applyAlignment="1" applyProtection="1">
      <alignment horizontal="center" vertical="center"/>
    </xf>
    <xf numFmtId="0" fontId="45" fillId="0" borderId="39" xfId="2" applyFont="1" applyBorder="1" applyAlignment="1" applyProtection="1">
      <alignment horizontal="center" vertical="center"/>
    </xf>
    <xf numFmtId="0" fontId="46" fillId="0" borderId="41" xfId="2" applyFont="1" applyBorder="1" applyAlignment="1" applyProtection="1">
      <alignment horizontal="center" vertical="center" shrinkToFit="1"/>
    </xf>
    <xf numFmtId="0" fontId="46" fillId="0" borderId="43" xfId="2" applyFont="1" applyBorder="1" applyAlignment="1" applyProtection="1">
      <alignment horizontal="center" vertical="center" shrinkToFit="1"/>
    </xf>
    <xf numFmtId="0" fontId="46" fillId="0" borderId="44" xfId="2" applyFont="1" applyBorder="1" applyAlignment="1" applyProtection="1">
      <alignment horizontal="center" vertical="center" shrinkToFit="1"/>
    </xf>
    <xf numFmtId="0" fontId="46" fillId="0" borderId="11" xfId="2" applyFont="1" applyBorder="1" applyAlignment="1" applyProtection="1">
      <alignment horizontal="center" vertical="center" shrinkToFit="1"/>
    </xf>
    <xf numFmtId="0" fontId="46" fillId="0" borderId="39" xfId="2" applyFont="1" applyBorder="1" applyAlignment="1" applyProtection="1">
      <alignment horizontal="center" vertical="center" shrinkToFit="1"/>
    </xf>
    <xf numFmtId="0" fontId="46" fillId="0" borderId="45" xfId="2" applyFont="1" applyBorder="1" applyAlignment="1" applyProtection="1">
      <alignment horizontal="center" vertical="center" shrinkToFit="1"/>
    </xf>
    <xf numFmtId="0" fontId="45" fillId="0" borderId="37" xfId="2" applyFont="1" applyBorder="1" applyAlignment="1" applyProtection="1">
      <alignment horizontal="center" vertical="center"/>
    </xf>
    <xf numFmtId="0" fontId="45" fillId="0" borderId="42" xfId="2" applyFont="1" applyBorder="1" applyAlignment="1" applyProtection="1">
      <alignment horizontal="center" vertical="center"/>
    </xf>
    <xf numFmtId="0" fontId="45" fillId="0" borderId="38" xfId="2" applyFont="1" applyBorder="1" applyAlignment="1" applyProtection="1">
      <alignment horizontal="center" vertical="center"/>
    </xf>
    <xf numFmtId="0" fontId="45" fillId="0" borderId="0" xfId="2" applyFont="1" applyAlignment="1" applyProtection="1">
      <alignment horizontal="center" vertical="center"/>
    </xf>
    <xf numFmtId="0" fontId="45" fillId="0" borderId="0" xfId="2" applyFont="1" applyBorder="1" applyAlignment="1" applyProtection="1">
      <alignment horizontal="center" vertical="center"/>
    </xf>
    <xf numFmtId="0" fontId="46" fillId="0" borderId="41" xfId="2" applyFont="1" applyBorder="1" applyAlignment="1" applyProtection="1">
      <alignment horizontal="center" vertical="center"/>
    </xf>
    <xf numFmtId="0" fontId="46" fillId="0" borderId="43" xfId="2" applyFont="1" applyBorder="1" applyAlignment="1" applyProtection="1">
      <alignment horizontal="center" vertical="center"/>
    </xf>
    <xf numFmtId="0" fontId="46" fillId="0" borderId="44" xfId="2" applyFont="1" applyBorder="1" applyAlignment="1" applyProtection="1">
      <alignment horizontal="center" vertical="center"/>
    </xf>
    <xf numFmtId="0" fontId="46" fillId="0" borderId="11" xfId="2" applyFont="1" applyBorder="1" applyAlignment="1" applyProtection="1">
      <alignment horizontal="center" vertical="center"/>
    </xf>
    <xf numFmtId="0" fontId="46" fillId="0" borderId="39" xfId="2" applyFont="1" applyBorder="1" applyAlignment="1" applyProtection="1">
      <alignment horizontal="center" vertical="center"/>
    </xf>
    <xf numFmtId="0" fontId="46" fillId="0" borderId="45" xfId="2" applyFont="1" applyBorder="1" applyAlignment="1" applyProtection="1">
      <alignment horizontal="center" vertical="center"/>
    </xf>
    <xf numFmtId="0" fontId="47" fillId="0" borderId="0" xfId="2" applyFont="1" applyBorder="1" applyAlignment="1" applyProtection="1">
      <alignment horizontal="left"/>
    </xf>
    <xf numFmtId="0" fontId="47" fillId="0" borderId="1" xfId="2" applyFont="1" applyBorder="1" applyAlignment="1" applyProtection="1">
      <alignment horizontal="left"/>
    </xf>
    <xf numFmtId="0" fontId="12" fillId="0" borderId="8" xfId="2" applyBorder="1" applyAlignment="1" applyProtection="1">
      <alignment horizontal="center" vertical="center"/>
    </xf>
    <xf numFmtId="0" fontId="12" fillId="0" borderId="47" xfId="2" applyBorder="1" applyAlignment="1" applyProtection="1">
      <alignment horizontal="center" vertical="center"/>
    </xf>
    <xf numFmtId="0" fontId="12" fillId="0" borderId="34" xfId="2" applyBorder="1" applyAlignment="1" applyProtection="1">
      <alignment horizontal="center" vertical="center"/>
    </xf>
    <xf numFmtId="0" fontId="47" fillId="0" borderId="33" xfId="2" applyFont="1" applyBorder="1" applyAlignment="1" applyProtection="1">
      <alignment horizontal="distributed" vertical="center" indent="8"/>
    </xf>
    <xf numFmtId="0" fontId="47" fillId="0" borderId="47" xfId="2" applyFont="1" applyBorder="1" applyAlignment="1" applyProtection="1">
      <alignment horizontal="distributed" vertical="center" indent="8"/>
    </xf>
    <xf numFmtId="0" fontId="47" fillId="0" borderId="13" xfId="2" applyFont="1" applyBorder="1" applyAlignment="1" applyProtection="1">
      <alignment horizontal="distributed" vertical="center" indent="8"/>
    </xf>
    <xf numFmtId="0" fontId="12" fillId="0" borderId="11" xfId="2" applyBorder="1" applyAlignment="1" applyProtection="1">
      <alignment horizontal="center" vertical="center"/>
    </xf>
    <xf numFmtId="0" fontId="12" fillId="0" borderId="39" xfId="2" applyBorder="1" applyAlignment="1" applyProtection="1">
      <alignment horizontal="center" vertical="center"/>
    </xf>
    <xf numFmtId="0" fontId="48" fillId="0" borderId="21" xfId="2" applyFont="1" applyBorder="1" applyAlignment="1" applyProtection="1">
      <alignment horizontal="center" vertical="center" shrinkToFit="1"/>
    </xf>
    <xf numFmtId="0" fontId="48" fillId="0" borderId="5" xfId="2" applyFont="1" applyBorder="1" applyAlignment="1" applyProtection="1">
      <alignment horizontal="center" vertical="center" shrinkToFit="1"/>
    </xf>
    <xf numFmtId="0" fontId="12" fillId="0" borderId="4" xfId="2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8" fillId="0" borderId="21" xfId="2" applyNumberFormat="1" applyFont="1" applyBorder="1" applyAlignment="1" applyProtection="1">
      <alignment horizontal="center" vertical="center" shrinkToFit="1"/>
    </xf>
    <xf numFmtId="0" fontId="12" fillId="0" borderId="49" xfId="2" applyBorder="1" applyAlignment="1" applyProtection="1">
      <alignment horizontal="center" vertical="center"/>
    </xf>
    <xf numFmtId="0" fontId="12" fillId="0" borderId="51" xfId="2" applyBorder="1" applyAlignment="1" applyProtection="1">
      <alignment horizontal="center" vertical="center"/>
    </xf>
    <xf numFmtId="0" fontId="12" fillId="0" borderId="48" xfId="2" applyBorder="1" applyAlignment="1" applyProtection="1">
      <alignment horizontal="center" vertical="center"/>
    </xf>
    <xf numFmtId="0" fontId="12" fillId="0" borderId="62" xfId="2" applyBorder="1" applyAlignment="1" applyProtection="1">
      <alignment horizontal="center" vertical="center"/>
    </xf>
    <xf numFmtId="0" fontId="12" fillId="0" borderId="25" xfId="2" applyBorder="1" applyAlignment="1" applyProtection="1">
      <alignment horizontal="center" vertical="center"/>
    </xf>
    <xf numFmtId="0" fontId="12" fillId="0" borderId="18" xfId="2" applyBorder="1" applyAlignment="1" applyProtection="1">
      <alignment horizontal="center" vertical="center"/>
    </xf>
    <xf numFmtId="0" fontId="48" fillId="0" borderId="18" xfId="2" applyFont="1" applyBorder="1" applyAlignment="1" applyProtection="1">
      <alignment horizontal="center" vertical="center" shrinkToFit="1"/>
    </xf>
    <xf numFmtId="0" fontId="48" fillId="0" borderId="22" xfId="2" applyFont="1" applyBorder="1" applyAlignment="1" applyProtection="1">
      <alignment horizontal="center" vertical="center" shrinkToFit="1"/>
    </xf>
    <xf numFmtId="0" fontId="12" fillId="0" borderId="9" xfId="2" applyBorder="1" applyAlignment="1" applyProtection="1">
      <alignment horizontal="center" vertical="center"/>
    </xf>
    <xf numFmtId="0" fontId="12" fillId="0" borderId="17" xfId="2" applyBorder="1" applyAlignment="1" applyProtection="1">
      <alignment horizontal="center" vertical="center"/>
    </xf>
    <xf numFmtId="0" fontId="12" fillId="0" borderId="35" xfId="2" applyBorder="1" applyAlignment="1" applyProtection="1">
      <alignment horizontal="center" vertical="center"/>
    </xf>
    <xf numFmtId="0" fontId="46" fillId="0" borderId="60" xfId="2" applyFont="1" applyBorder="1" applyAlignment="1" applyProtection="1">
      <alignment horizontal="center" vertical="center"/>
    </xf>
    <xf numFmtId="0" fontId="46" fillId="0" borderId="1" xfId="2" applyFont="1" applyBorder="1" applyAlignment="1" applyProtection="1">
      <alignment horizontal="center" vertical="center"/>
    </xf>
    <xf numFmtId="0" fontId="12" fillId="0" borderId="61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0" fontId="12" fillId="0" borderId="50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48" fillId="0" borderId="18" xfId="2" applyNumberFormat="1" applyFont="1" applyBorder="1" applyAlignment="1" applyProtection="1">
      <alignment horizontal="center" vertical="center" shrinkToFit="1"/>
    </xf>
    <xf numFmtId="176" fontId="53" fillId="0" borderId="1" xfId="2" applyNumberFormat="1" applyFont="1" applyBorder="1" applyAlignment="1" applyProtection="1">
      <alignment horizontal="right"/>
    </xf>
    <xf numFmtId="0" fontId="12" fillId="0" borderId="46" xfId="2" applyBorder="1" applyAlignment="1" applyProtection="1">
      <alignment horizontal="center" vertical="center"/>
    </xf>
    <xf numFmtId="177" fontId="46" fillId="0" borderId="0" xfId="2" applyNumberFormat="1" applyFont="1" applyBorder="1" applyAlignment="1" applyProtection="1">
      <alignment horizontal="distributed" vertical="center" indent="2"/>
    </xf>
    <xf numFmtId="0" fontId="48" fillId="0" borderId="3" xfId="2" applyFont="1" applyBorder="1" applyAlignment="1" applyProtection="1">
      <alignment horizontal="center" vertical="center" shrinkToFit="1"/>
    </xf>
    <xf numFmtId="0" fontId="48" fillId="0" borderId="7" xfId="2" applyFont="1" applyBorder="1" applyAlignment="1" applyProtection="1">
      <alignment horizontal="center" vertical="center" shrinkToFit="1"/>
    </xf>
    <xf numFmtId="0" fontId="48" fillId="0" borderId="20" xfId="2" applyFont="1" applyBorder="1" applyAlignment="1" applyProtection="1">
      <alignment horizontal="center" vertical="center" shrinkToFit="1"/>
    </xf>
    <xf numFmtId="0" fontId="48" fillId="0" borderId="23" xfId="2" applyFont="1" applyBorder="1" applyAlignment="1" applyProtection="1">
      <alignment horizontal="center" vertical="center" shrinkToFit="1"/>
    </xf>
    <xf numFmtId="0" fontId="42" fillId="5" borderId="0" xfId="1" applyFont="1" applyFill="1" applyAlignment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48" fillId="0" borderId="3" xfId="2" applyNumberFormat="1" applyFont="1" applyBorder="1" applyAlignment="1" applyProtection="1">
      <alignment horizontal="center" vertical="center" shrinkToFit="1"/>
    </xf>
    <xf numFmtId="0" fontId="12" fillId="0" borderId="26" xfId="2" applyBorder="1" applyAlignment="1" applyProtection="1">
      <alignment horizontal="center" vertical="center"/>
    </xf>
    <xf numFmtId="0" fontId="12" fillId="0" borderId="20" xfId="2" applyBorder="1" applyAlignment="1" applyProtection="1">
      <alignment horizontal="center" vertical="center"/>
    </xf>
    <xf numFmtId="0" fontId="48" fillId="0" borderId="20" xfId="2" applyNumberFormat="1" applyFont="1" applyBorder="1" applyAlignment="1" applyProtection="1">
      <alignment horizontal="center" vertical="center" shrinkToFit="1"/>
    </xf>
    <xf numFmtId="0" fontId="60" fillId="0" borderId="68" xfId="0" applyFont="1" applyBorder="1" applyAlignment="1">
      <alignment horizontal="center" vertical="center"/>
    </xf>
    <xf numFmtId="0" fontId="60" fillId="0" borderId="6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41" fillId="0" borderId="1" xfId="0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75" t="92267" r="39671" b="4064"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75" t="92267" r="39671" b="4064"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75" t="92267" r="39671" b="4064"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75" t="92267" r="39671" b="4064"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75" t="92267" r="39671" b="4064"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174359</xdr:colOff>
      <xdr:row>30</xdr:row>
      <xdr:rowOff>33740</xdr:rowOff>
    </xdr:from>
    <xdr:to>
      <xdr:col>18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68</xdr:row>
      <xdr:rowOff>33740</xdr:rowOff>
    </xdr:from>
    <xdr:to>
      <xdr:col>18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106</xdr:row>
      <xdr:rowOff>33740</xdr:rowOff>
    </xdr:from>
    <xdr:to>
      <xdr:col>18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144</xdr:row>
      <xdr:rowOff>33740</xdr:rowOff>
    </xdr:from>
    <xdr:to>
      <xdr:col>18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182</xdr:row>
      <xdr:rowOff>33740</xdr:rowOff>
    </xdr:from>
    <xdr:to>
      <xdr:col>18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220</xdr:row>
      <xdr:rowOff>33740</xdr:rowOff>
    </xdr:from>
    <xdr:to>
      <xdr:col>18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21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21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21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21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21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showGridLines="0" tabSelected="1" workbookViewId="0">
      <selection activeCell="C5" sqref="C5:H5"/>
    </sheetView>
  </sheetViews>
  <sheetFormatPr defaultColWidth="9" defaultRowHeight="13" x14ac:dyDescent="0.2"/>
  <cols>
    <col min="1" max="3" width="9" style="14"/>
    <col min="4" max="4" width="9" style="14" customWidth="1"/>
    <col min="5" max="16384" width="9" style="14"/>
  </cols>
  <sheetData>
    <row r="1" spans="1:14" ht="16.5" customHeight="1" x14ac:dyDescent="0.2">
      <c r="A1" s="286" t="s">
        <v>102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customFormat="1" ht="7.5" customHeight="1" thickBot="1" x14ac:dyDescent="0.25"/>
    <row r="3" spans="1:14" ht="19.5" customHeight="1" thickTop="1" x14ac:dyDescent="0.2">
      <c r="A3" s="49"/>
      <c r="B3" s="17" t="s">
        <v>67</v>
      </c>
      <c r="C3" s="435" t="s">
        <v>588</v>
      </c>
      <c r="D3" s="435"/>
      <c r="E3" s="435"/>
      <c r="F3" s="435"/>
      <c r="G3" s="435"/>
      <c r="H3" s="435"/>
      <c r="I3" s="92"/>
      <c r="J3" s="294" t="s">
        <v>267</v>
      </c>
      <c r="K3" s="295"/>
      <c r="L3" s="296"/>
    </row>
    <row r="4" spans="1:14" ht="18.75" customHeight="1" x14ac:dyDescent="0.2">
      <c r="B4" s="18" t="s">
        <v>92</v>
      </c>
      <c r="C4" s="292" t="s">
        <v>520</v>
      </c>
      <c r="D4" s="292"/>
      <c r="E4" s="292"/>
      <c r="F4" s="292"/>
      <c r="G4" s="292"/>
      <c r="H4" s="292"/>
      <c r="I4" s="92"/>
      <c r="J4" s="297"/>
      <c r="K4" s="298"/>
      <c r="L4" s="299"/>
    </row>
    <row r="5" spans="1:14" ht="19.5" customHeight="1" thickBot="1" x14ac:dyDescent="0.25">
      <c r="B5" s="18" t="s">
        <v>93</v>
      </c>
      <c r="C5" s="293" t="s">
        <v>266</v>
      </c>
      <c r="D5" s="293"/>
      <c r="E5" s="293"/>
      <c r="F5" s="293"/>
      <c r="G5" s="293"/>
      <c r="H5" s="293"/>
      <c r="I5" s="92"/>
      <c r="J5" s="300"/>
      <c r="K5" s="301"/>
      <c r="L5" s="302"/>
    </row>
    <row r="6" spans="1:14" customFormat="1" ht="7.5" customHeight="1" thickTop="1" thickBot="1" x14ac:dyDescent="0.25"/>
    <row r="7" spans="1:14" ht="19.5" customHeight="1" thickBot="1" x14ac:dyDescent="0.25">
      <c r="B7" s="287" t="s">
        <v>366</v>
      </c>
      <c r="C7" s="288"/>
      <c r="D7" s="289" t="s">
        <v>521</v>
      </c>
      <c r="E7" s="289"/>
      <c r="F7" s="289"/>
      <c r="G7" s="289"/>
      <c r="H7" s="290"/>
      <c r="J7" s="169"/>
      <c r="K7" s="169"/>
      <c r="L7" s="169"/>
      <c r="M7" s="169"/>
      <c r="N7" s="4"/>
    </row>
    <row r="8" spans="1:14" x14ac:dyDescent="0.2">
      <c r="B8" s="291" t="s">
        <v>367</v>
      </c>
      <c r="C8" s="291"/>
      <c r="D8" s="291"/>
      <c r="E8" s="291"/>
      <c r="F8" s="291"/>
      <c r="G8" s="291"/>
      <c r="H8" s="291"/>
    </row>
    <row r="9" spans="1:14" customFormat="1" ht="13.5" customHeight="1" x14ac:dyDescent="0.2"/>
    <row r="10" spans="1:14" ht="16.5" customHeight="1" x14ac:dyDescent="0.2">
      <c r="A10" s="19" t="s">
        <v>121</v>
      </c>
    </row>
    <row r="11" spans="1:14" ht="16.5" customHeight="1" x14ac:dyDescent="0.2">
      <c r="A11" s="15" t="s">
        <v>88</v>
      </c>
      <c r="B11" s="14" t="s">
        <v>328</v>
      </c>
    </row>
    <row r="12" spans="1:14" ht="16.5" customHeight="1" x14ac:dyDescent="0.2">
      <c r="A12" s="15" t="s">
        <v>89</v>
      </c>
      <c r="B12" s="14" t="s">
        <v>104</v>
      </c>
    </row>
    <row r="13" spans="1:14" ht="16.5" customHeight="1" x14ac:dyDescent="0.2">
      <c r="A13" s="15" t="s">
        <v>90</v>
      </c>
      <c r="B13" s="14" t="s">
        <v>127</v>
      </c>
    </row>
    <row r="14" spans="1:14" ht="16.5" customHeight="1" x14ac:dyDescent="0.2">
      <c r="A14" s="15" t="s">
        <v>91</v>
      </c>
      <c r="B14" s="145" t="s">
        <v>348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 x14ac:dyDescent="0.2">
      <c r="A15" s="15" t="s">
        <v>105</v>
      </c>
      <c r="B15" s="146" t="s">
        <v>122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 x14ac:dyDescent="0.2">
      <c r="A16" s="15" t="s">
        <v>123</v>
      </c>
      <c r="B16" s="14" t="s">
        <v>368</v>
      </c>
    </row>
    <row r="17" spans="1:14" ht="16.5" customHeight="1" x14ac:dyDescent="0.2">
      <c r="A17" s="15" t="s">
        <v>347</v>
      </c>
      <c r="B17" s="14" t="s">
        <v>120</v>
      </c>
    </row>
    <row r="18" spans="1:14" ht="16.5" customHeight="1" x14ac:dyDescent="0.2"/>
    <row r="19" spans="1:14" ht="16.5" customHeight="1" x14ac:dyDescent="0.2">
      <c r="A19" s="14" t="s">
        <v>94</v>
      </c>
    </row>
    <row r="20" spans="1:14" ht="16.5" customHeight="1" x14ac:dyDescent="0.2">
      <c r="A20" s="19" t="s">
        <v>329</v>
      </c>
    </row>
    <row r="21" spans="1:14" ht="16.5" customHeight="1" x14ac:dyDescent="0.2">
      <c r="A21" s="16" t="s">
        <v>369</v>
      </c>
    </row>
    <row r="22" spans="1:14" ht="16.5" customHeight="1" x14ac:dyDescent="0.2">
      <c r="A22" s="16" t="s">
        <v>369</v>
      </c>
      <c r="B22" s="14" t="s">
        <v>330</v>
      </c>
    </row>
    <row r="23" spans="1:14" ht="16.5" customHeight="1" x14ac:dyDescent="0.2">
      <c r="A23" s="16" t="s">
        <v>369</v>
      </c>
    </row>
    <row r="24" spans="1:14" ht="16.5" customHeight="1" x14ac:dyDescent="0.2">
      <c r="A24" s="19" t="s">
        <v>95</v>
      </c>
    </row>
    <row r="25" spans="1:14" ht="16.5" customHeight="1" x14ac:dyDescent="0.2">
      <c r="A25" s="16" t="s">
        <v>369</v>
      </c>
    </row>
    <row r="26" spans="1:14" ht="16.5" customHeight="1" x14ac:dyDescent="0.2">
      <c r="A26" s="16" t="s">
        <v>369</v>
      </c>
      <c r="B26" s="14" t="s">
        <v>115</v>
      </c>
    </row>
    <row r="27" spans="1:14" ht="16.5" customHeight="1" x14ac:dyDescent="0.2">
      <c r="A27" s="16" t="s">
        <v>369</v>
      </c>
      <c r="B27" s="14" t="s">
        <v>114</v>
      </c>
    </row>
    <row r="28" spans="1:14" ht="16.5" customHeight="1" x14ac:dyDescent="0.2">
      <c r="A28" s="16" t="s">
        <v>369</v>
      </c>
      <c r="B28" s="14" t="s">
        <v>370</v>
      </c>
    </row>
    <row r="29" spans="1:14" ht="16.5" customHeight="1" x14ac:dyDescent="0.2">
      <c r="A29" s="16" t="s">
        <v>369</v>
      </c>
      <c r="B29" s="14" t="s">
        <v>371</v>
      </c>
    </row>
    <row r="30" spans="1:14" ht="16.5" customHeight="1" x14ac:dyDescent="0.2">
      <c r="A30" s="16" t="s">
        <v>482</v>
      </c>
      <c r="B30" s="23" t="s">
        <v>483</v>
      </c>
      <c r="C30" s="23"/>
      <c r="D30" s="23"/>
      <c r="E30" s="23"/>
      <c r="F30" s="23"/>
      <c r="G30" s="22"/>
      <c r="H30" s="22"/>
      <c r="I30" s="22"/>
      <c r="J30" s="22"/>
      <c r="K30" s="22"/>
      <c r="L30" s="22"/>
      <c r="M30" s="22"/>
      <c r="N30" s="22"/>
    </row>
    <row r="31" spans="1:14" ht="16.5" customHeight="1" x14ac:dyDescent="0.2">
      <c r="A31" s="16" t="s">
        <v>482</v>
      </c>
      <c r="B31" s="22"/>
      <c r="C31" s="22" t="s">
        <v>484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s="171" customFormat="1" ht="16.5" customHeight="1" x14ac:dyDescent="0.2">
      <c r="A32" s="172" t="s">
        <v>372</v>
      </c>
      <c r="B32" s="246"/>
      <c r="C32" s="246"/>
      <c r="D32" s="246"/>
      <c r="E32" s="247" t="s">
        <v>485</v>
      </c>
      <c r="F32" s="246"/>
      <c r="G32" s="248" t="s">
        <v>486</v>
      </c>
      <c r="H32" s="246"/>
      <c r="I32" s="246"/>
      <c r="J32" s="246"/>
      <c r="K32" s="246"/>
      <c r="L32" s="246"/>
      <c r="M32" s="246"/>
      <c r="N32" s="246"/>
    </row>
    <row r="33" spans="1:14" s="171" customFormat="1" ht="16.5" customHeight="1" x14ac:dyDescent="0.2">
      <c r="A33" s="172" t="s">
        <v>372</v>
      </c>
      <c r="B33" s="246"/>
      <c r="C33" s="249" t="s">
        <v>124</v>
      </c>
      <c r="D33" s="246"/>
      <c r="E33" s="250" t="s">
        <v>103</v>
      </c>
      <c r="F33" s="250" t="s">
        <v>487</v>
      </c>
      <c r="G33" s="251" t="s">
        <v>488</v>
      </c>
      <c r="H33" s="246"/>
      <c r="I33" s="246"/>
      <c r="J33" s="246"/>
      <c r="K33" s="246"/>
      <c r="L33" s="246"/>
      <c r="M33" s="246"/>
      <c r="N33" s="246"/>
    </row>
    <row r="34" spans="1:14" s="171" customFormat="1" ht="16.5" customHeight="1" x14ac:dyDescent="0.2">
      <c r="A34" s="172" t="s">
        <v>489</v>
      </c>
      <c r="B34" s="246"/>
      <c r="C34" s="249" t="s">
        <v>125</v>
      </c>
      <c r="D34" s="246"/>
      <c r="E34" s="250" t="s">
        <v>490</v>
      </c>
      <c r="F34" s="250" t="s">
        <v>487</v>
      </c>
      <c r="G34" s="252" t="s">
        <v>491</v>
      </c>
      <c r="H34" s="253" t="s">
        <v>492</v>
      </c>
      <c r="I34" s="246"/>
      <c r="J34" s="246"/>
      <c r="K34" s="246"/>
      <c r="L34" s="246"/>
      <c r="M34" s="246"/>
      <c r="N34" s="246"/>
    </row>
    <row r="35" spans="1:14" s="171" customFormat="1" ht="16.5" customHeight="1" x14ac:dyDescent="0.2">
      <c r="A35" s="172" t="s">
        <v>489</v>
      </c>
      <c r="B35" s="246"/>
      <c r="C35" s="249" t="s">
        <v>126</v>
      </c>
      <c r="D35" s="246"/>
      <c r="E35" s="250" t="s">
        <v>117</v>
      </c>
      <c r="F35" s="250" t="s">
        <v>487</v>
      </c>
      <c r="G35" s="252" t="s">
        <v>493</v>
      </c>
      <c r="H35" s="246"/>
      <c r="I35" s="246"/>
      <c r="J35" s="246"/>
      <c r="K35" s="246"/>
      <c r="L35" s="246"/>
      <c r="M35" s="246"/>
      <c r="N35" s="246"/>
    </row>
    <row r="36" spans="1:14" ht="16.5" customHeight="1" x14ac:dyDescent="0.2">
      <c r="A36" s="16" t="s">
        <v>489</v>
      </c>
      <c r="B36" s="22"/>
      <c r="C36" s="22" t="s">
        <v>494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s="171" customFormat="1" ht="16.5" customHeight="1" x14ac:dyDescent="0.2">
      <c r="A37" s="172" t="s">
        <v>489</v>
      </c>
      <c r="B37" s="246"/>
      <c r="C37" s="246"/>
      <c r="D37" s="246"/>
      <c r="E37" s="247" t="s">
        <v>485</v>
      </c>
      <c r="F37" s="246"/>
      <c r="G37" s="248" t="s">
        <v>486</v>
      </c>
      <c r="H37" s="246"/>
      <c r="I37" s="246"/>
      <c r="J37" s="246"/>
      <c r="K37" s="246"/>
      <c r="L37" s="246"/>
      <c r="M37" s="246"/>
      <c r="N37" s="246"/>
    </row>
    <row r="38" spans="1:14" ht="16.5" customHeight="1" x14ac:dyDescent="0.2">
      <c r="A38" s="16" t="s">
        <v>489</v>
      </c>
      <c r="B38" s="22"/>
      <c r="C38" s="48" t="s">
        <v>480</v>
      </c>
      <c r="D38" s="22"/>
      <c r="E38" s="24" t="s">
        <v>495</v>
      </c>
      <c r="F38" s="24" t="s">
        <v>487</v>
      </c>
      <c r="G38" s="254" t="s">
        <v>496</v>
      </c>
      <c r="H38" s="22"/>
      <c r="I38" s="22"/>
      <c r="J38" s="22"/>
      <c r="K38" s="22"/>
      <c r="L38" s="22"/>
      <c r="M38" s="22"/>
      <c r="N38" s="22"/>
    </row>
    <row r="39" spans="1:14" ht="16.5" customHeight="1" x14ac:dyDescent="0.2">
      <c r="A39" s="16" t="s">
        <v>489</v>
      </c>
      <c r="B39" s="22"/>
      <c r="C39" s="115" t="s">
        <v>113</v>
      </c>
      <c r="D39" s="22"/>
      <c r="E39" s="24"/>
      <c r="F39" s="24"/>
      <c r="G39" s="24"/>
      <c r="H39" s="22"/>
      <c r="I39" s="22"/>
      <c r="J39" s="22"/>
      <c r="K39" s="22"/>
      <c r="L39" s="22"/>
      <c r="M39" s="22"/>
      <c r="N39" s="22"/>
    </row>
    <row r="40" spans="1:14" ht="16.5" customHeight="1" x14ac:dyDescent="0.2">
      <c r="A40" s="16" t="s">
        <v>372</v>
      </c>
      <c r="B40" s="14" t="s">
        <v>108</v>
      </c>
    </row>
    <row r="41" spans="1:14" ht="16.5" customHeight="1" x14ac:dyDescent="0.2">
      <c r="A41" s="16" t="s">
        <v>372</v>
      </c>
      <c r="B41" s="20"/>
    </row>
    <row r="42" spans="1:14" ht="16.5" customHeight="1" x14ac:dyDescent="0.2">
      <c r="A42" s="16" t="s">
        <v>372</v>
      </c>
    </row>
    <row r="43" spans="1:14" ht="16.5" customHeight="1" x14ac:dyDescent="0.2">
      <c r="A43" s="262" t="s">
        <v>395</v>
      </c>
      <c r="B43" s="263"/>
      <c r="C43" s="263"/>
    </row>
    <row r="44" spans="1:14" ht="16.5" customHeight="1" x14ac:dyDescent="0.2">
      <c r="A44" s="16" t="s">
        <v>372</v>
      </c>
    </row>
    <row r="45" spans="1:14" ht="16.5" customHeight="1" x14ac:dyDescent="0.2">
      <c r="A45" s="16" t="s">
        <v>372</v>
      </c>
      <c r="B45" s="14" t="s">
        <v>396</v>
      </c>
    </row>
    <row r="46" spans="1:14" ht="16.5" customHeight="1" x14ac:dyDescent="0.2">
      <c r="A46" s="16" t="s">
        <v>372</v>
      </c>
      <c r="B46" s="14" t="s">
        <v>397</v>
      </c>
    </row>
    <row r="47" spans="1:14" ht="16.5" customHeight="1" x14ac:dyDescent="0.2">
      <c r="A47" s="16" t="s">
        <v>372</v>
      </c>
    </row>
    <row r="48" spans="1:14" ht="16.5" customHeight="1" x14ac:dyDescent="0.2">
      <c r="A48" s="19" t="s">
        <v>96</v>
      </c>
    </row>
    <row r="49" spans="1:2" ht="16.5" customHeight="1" x14ac:dyDescent="0.2">
      <c r="A49" s="16" t="s">
        <v>372</v>
      </c>
    </row>
    <row r="50" spans="1:2" ht="16.5" customHeight="1" x14ac:dyDescent="0.2">
      <c r="A50" s="16" t="s">
        <v>372</v>
      </c>
      <c r="B50" s="14" t="s">
        <v>97</v>
      </c>
    </row>
    <row r="51" spans="1:2" ht="16.5" customHeight="1" x14ac:dyDescent="0.2">
      <c r="A51" s="16" t="s">
        <v>372</v>
      </c>
    </row>
    <row r="52" spans="1:2" ht="16.5" customHeight="1" x14ac:dyDescent="0.2">
      <c r="A52" s="16" t="s">
        <v>372</v>
      </c>
    </row>
    <row r="53" spans="1:2" ht="16.5" customHeight="1" x14ac:dyDescent="0.2">
      <c r="A53" s="19" t="s">
        <v>98</v>
      </c>
    </row>
    <row r="54" spans="1:2" ht="16.5" customHeight="1" x14ac:dyDescent="0.2">
      <c r="A54" s="16" t="s">
        <v>372</v>
      </c>
    </row>
    <row r="55" spans="1:2" ht="16.5" customHeight="1" x14ac:dyDescent="0.2">
      <c r="A55" s="16" t="s">
        <v>372</v>
      </c>
      <c r="B55" s="14" t="s">
        <v>99</v>
      </c>
    </row>
    <row r="56" spans="1:2" ht="16.5" customHeight="1" x14ac:dyDescent="0.2">
      <c r="A56" s="16" t="s">
        <v>372</v>
      </c>
      <c r="B56" s="14" t="s">
        <v>331</v>
      </c>
    </row>
    <row r="57" spans="1:2" ht="16.5" customHeight="1" x14ac:dyDescent="0.2">
      <c r="A57" s="16" t="s">
        <v>372</v>
      </c>
    </row>
    <row r="58" spans="1:2" ht="16.5" customHeight="1" x14ac:dyDescent="0.2">
      <c r="A58" s="19" t="s">
        <v>332</v>
      </c>
    </row>
    <row r="59" spans="1:2" ht="16.5" customHeight="1" x14ac:dyDescent="0.2">
      <c r="A59" s="16" t="s">
        <v>372</v>
      </c>
    </row>
    <row r="60" spans="1:2" ht="16.5" customHeight="1" x14ac:dyDescent="0.2">
      <c r="A60" s="16" t="s">
        <v>372</v>
      </c>
      <c r="B60" s="14" t="s">
        <v>334</v>
      </c>
    </row>
    <row r="61" spans="1:2" ht="16.5" customHeight="1" x14ac:dyDescent="0.2">
      <c r="A61" s="16" t="s">
        <v>372</v>
      </c>
      <c r="B61" s="14" t="s">
        <v>106</v>
      </c>
    </row>
    <row r="62" spans="1:2" ht="16.5" customHeight="1" x14ac:dyDescent="0.2">
      <c r="A62" s="16" t="s">
        <v>373</v>
      </c>
    </row>
    <row r="63" spans="1:2" ht="16.5" customHeight="1" x14ac:dyDescent="0.2">
      <c r="A63" s="19" t="s">
        <v>333</v>
      </c>
    </row>
    <row r="64" spans="1:2" ht="16.5" customHeight="1" x14ac:dyDescent="0.2">
      <c r="A64" s="16" t="s">
        <v>373</v>
      </c>
    </row>
    <row r="65" spans="1:9" ht="16.5" customHeight="1" x14ac:dyDescent="0.2">
      <c r="A65" s="16" t="s">
        <v>373</v>
      </c>
      <c r="B65" s="14" t="s">
        <v>497</v>
      </c>
    </row>
    <row r="66" spans="1:9" ht="16.5" customHeight="1" x14ac:dyDescent="0.2">
      <c r="A66" s="16" t="s">
        <v>373</v>
      </c>
      <c r="B66" s="14" t="s">
        <v>335</v>
      </c>
    </row>
    <row r="67" spans="1:9" ht="16.5" customHeight="1" x14ac:dyDescent="0.2">
      <c r="A67" s="16" t="s">
        <v>373</v>
      </c>
    </row>
    <row r="68" spans="1:9" s="171" customFormat="1" ht="16.5" customHeight="1" x14ac:dyDescent="0.2">
      <c r="A68" s="170" t="s">
        <v>374</v>
      </c>
    </row>
    <row r="69" spans="1:9" s="171" customFormat="1" ht="16.5" customHeight="1" x14ac:dyDescent="0.2">
      <c r="A69" s="172" t="s">
        <v>375</v>
      </c>
    </row>
    <row r="70" spans="1:9" s="171" customFormat="1" ht="16.5" customHeight="1" x14ac:dyDescent="0.2">
      <c r="A70" s="172" t="s">
        <v>375</v>
      </c>
      <c r="B70" s="171" t="s">
        <v>376</v>
      </c>
    </row>
    <row r="71" spans="1:9" s="171" customFormat="1" ht="16.5" customHeight="1" x14ac:dyDescent="0.2">
      <c r="A71" s="172" t="s">
        <v>375</v>
      </c>
    </row>
    <row r="72" spans="1:9" ht="16.5" customHeight="1" x14ac:dyDescent="0.2">
      <c r="A72" s="19" t="s">
        <v>377</v>
      </c>
    </row>
    <row r="73" spans="1:9" ht="16.5" customHeight="1" x14ac:dyDescent="0.2">
      <c r="A73" s="16" t="s">
        <v>373</v>
      </c>
    </row>
    <row r="74" spans="1:9" ht="16.5" customHeight="1" x14ac:dyDescent="0.2">
      <c r="A74" s="16" t="s">
        <v>373</v>
      </c>
      <c r="B74" s="14" t="s">
        <v>407</v>
      </c>
    </row>
    <row r="75" spans="1:9" ht="16.5" customHeight="1" x14ac:dyDescent="0.2">
      <c r="A75" s="16" t="s">
        <v>87</v>
      </c>
    </row>
    <row r="76" spans="1:9" ht="16.5" customHeight="1" x14ac:dyDescent="0.2">
      <c r="A76" s="16" t="s">
        <v>87</v>
      </c>
      <c r="C76" s="126" t="s">
        <v>100</v>
      </c>
    </row>
    <row r="77" spans="1:9" ht="16.5" customHeight="1" x14ac:dyDescent="0.2">
      <c r="A77" s="16" t="s">
        <v>87</v>
      </c>
      <c r="C77" s="285" t="s">
        <v>540</v>
      </c>
      <c r="D77" s="285"/>
      <c r="E77" s="285"/>
      <c r="F77" s="285"/>
      <c r="G77" s="285"/>
      <c r="H77" s="285"/>
      <c r="I77" s="285"/>
    </row>
    <row r="78" spans="1:9" ht="16.5" customHeight="1" x14ac:dyDescent="0.2">
      <c r="A78" s="16" t="s">
        <v>87</v>
      </c>
      <c r="C78" s="285"/>
      <c r="D78" s="285"/>
      <c r="E78" s="285"/>
      <c r="F78" s="285"/>
      <c r="G78" s="285"/>
      <c r="H78" s="285"/>
      <c r="I78" s="285"/>
    </row>
    <row r="79" spans="1:9" ht="16.5" customHeight="1" x14ac:dyDescent="0.2">
      <c r="A79" s="16" t="s">
        <v>87</v>
      </c>
      <c r="C79" s="285"/>
      <c r="D79" s="285"/>
      <c r="E79" s="285"/>
      <c r="F79" s="285"/>
      <c r="G79" s="285"/>
      <c r="H79" s="285"/>
      <c r="I79" s="285"/>
    </row>
    <row r="80" spans="1:9" ht="19.5" customHeight="1" x14ac:dyDescent="0.2">
      <c r="A80" s="16" t="s">
        <v>87</v>
      </c>
      <c r="C80" s="285"/>
      <c r="D80" s="285"/>
      <c r="E80" s="285"/>
      <c r="F80" s="285"/>
      <c r="G80" s="285"/>
      <c r="H80" s="285"/>
      <c r="I80" s="285"/>
    </row>
    <row r="81" spans="1:10" ht="16.5" customHeight="1" x14ac:dyDescent="0.2">
      <c r="A81" s="19" t="s">
        <v>378</v>
      </c>
      <c r="C81" s="255"/>
    </row>
    <row r="82" spans="1:10" ht="16.5" customHeight="1" thickBot="1" x14ac:dyDescent="0.25"/>
    <row r="83" spans="1:10" ht="16.5" customHeight="1" x14ac:dyDescent="0.2">
      <c r="B83" s="116" t="s">
        <v>101</v>
      </c>
      <c r="C83" s="117"/>
      <c r="D83" s="118"/>
      <c r="E83" s="117"/>
      <c r="F83" s="117"/>
      <c r="G83" s="117"/>
      <c r="H83" s="117"/>
      <c r="I83" s="117"/>
      <c r="J83" s="119"/>
    </row>
    <row r="84" spans="1:10" ht="16.5" customHeight="1" x14ac:dyDescent="0.2">
      <c r="B84" s="120"/>
      <c r="C84" s="121"/>
      <c r="D84" s="240"/>
      <c r="E84" s="121"/>
      <c r="F84" s="121"/>
      <c r="G84" s="121"/>
      <c r="H84" s="121"/>
      <c r="I84" s="121"/>
      <c r="J84" s="122"/>
    </row>
    <row r="85" spans="1:10" ht="16.5" customHeight="1" x14ac:dyDescent="0.2">
      <c r="B85" s="120" t="s">
        <v>498</v>
      </c>
      <c r="C85" s="121"/>
      <c r="D85" s="121" t="s">
        <v>408</v>
      </c>
      <c r="E85" s="121"/>
      <c r="F85" s="121" t="s">
        <v>499</v>
      </c>
      <c r="G85" s="121"/>
      <c r="H85" s="121"/>
      <c r="I85" s="121"/>
      <c r="J85" s="122"/>
    </row>
    <row r="86" spans="1:10" ht="16.5" customHeight="1" x14ac:dyDescent="0.2">
      <c r="B86" s="120"/>
      <c r="C86" s="121"/>
      <c r="D86" s="121"/>
      <c r="E86" s="121"/>
      <c r="F86" s="121"/>
      <c r="G86" s="121"/>
      <c r="H86" s="121"/>
      <c r="I86" s="121"/>
      <c r="J86" s="122"/>
    </row>
    <row r="87" spans="1:10" ht="16.5" customHeight="1" x14ac:dyDescent="0.2">
      <c r="B87" s="120" t="s">
        <v>500</v>
      </c>
      <c r="C87" s="121"/>
      <c r="D87" s="121" t="s">
        <v>501</v>
      </c>
      <c r="E87" s="121"/>
      <c r="F87" s="121" t="s">
        <v>503</v>
      </c>
      <c r="G87" s="121"/>
      <c r="H87" s="121"/>
      <c r="I87" s="121"/>
      <c r="J87" s="122"/>
    </row>
    <row r="88" spans="1:10" ht="16.5" customHeight="1" x14ac:dyDescent="0.2">
      <c r="B88" s="120"/>
      <c r="C88" s="121"/>
      <c r="D88" s="121"/>
      <c r="E88" s="121"/>
      <c r="F88" s="121" t="s">
        <v>502</v>
      </c>
      <c r="G88" s="121"/>
      <c r="H88" s="121"/>
      <c r="I88" s="121"/>
      <c r="J88" s="122"/>
    </row>
    <row r="89" spans="1:10" ht="16.5" customHeight="1" thickBot="1" x14ac:dyDescent="0.25">
      <c r="B89" s="123"/>
      <c r="C89" s="124"/>
      <c r="D89" s="124"/>
      <c r="E89" s="124"/>
      <c r="F89" s="124"/>
      <c r="G89" s="124"/>
      <c r="H89" s="124"/>
      <c r="I89" s="124"/>
      <c r="J89" s="125"/>
    </row>
    <row r="90" spans="1:10" ht="16.5" customHeight="1" x14ac:dyDescent="0.2"/>
  </sheetData>
  <sheetProtection algorithmName="SHA-512" hashValue="baqUPMZxrpFbC9Z1rZkn7F7rJxVRY6ZHMBPcItUNrlfXhJ2YV/8Te/WRlsFJCSpT8aIc0H7Fcvd4+f2XLz5Zyw==" saltValue="9845nD50sdIRO3/i6LBIvg==" spinCount="100000" sheet="1" selectLockedCells="1" selectUnlockedCells="1"/>
  <mergeCells count="9">
    <mergeCell ref="C77:I80"/>
    <mergeCell ref="A1:N1"/>
    <mergeCell ref="B7:C7"/>
    <mergeCell ref="D7:H7"/>
    <mergeCell ref="B8:H8"/>
    <mergeCell ref="C4:H4"/>
    <mergeCell ref="C5:H5"/>
    <mergeCell ref="J3:L5"/>
    <mergeCell ref="C3:H3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92"/>
  <sheetViews>
    <sheetView workbookViewId="0">
      <pane ySplit="1" topLeftCell="A2" activePane="bottomLeft" state="frozen"/>
      <selection pane="bottomLeft" activeCell="G30" sqref="G30"/>
    </sheetView>
  </sheetViews>
  <sheetFormatPr defaultRowHeight="13" x14ac:dyDescent="0.2"/>
  <cols>
    <col min="1" max="1" width="9.453125" bestFit="1" customWidth="1"/>
    <col min="2" max="3" width="10.7265625" bestFit="1" customWidth="1"/>
    <col min="4" max="4" width="8.36328125" bestFit="1" customWidth="1"/>
    <col min="5" max="5" width="9.36328125" bestFit="1" customWidth="1"/>
    <col min="6" max="6" width="8.7265625" bestFit="1" customWidth="1"/>
    <col min="7" max="7" width="12.36328125" bestFit="1" customWidth="1"/>
    <col min="8" max="8" width="12.90625" bestFit="1" customWidth="1"/>
    <col min="9" max="12" width="4.90625" bestFit="1" customWidth="1"/>
    <col min="13" max="13" width="12.90625" bestFit="1" customWidth="1"/>
    <col min="14" max="14" width="9.7265625" bestFit="1" customWidth="1"/>
    <col min="15" max="15" width="20.08984375" bestFit="1" customWidth="1"/>
    <col min="16" max="16" width="19.08984375" bestFit="1" customWidth="1"/>
    <col min="17" max="17" width="26.08984375" bestFit="1" customWidth="1"/>
    <col min="18" max="18" width="18.6328125" bestFit="1" customWidth="1"/>
    <col min="19" max="19" width="20.08984375" bestFit="1" customWidth="1"/>
    <col min="20" max="20" width="19.08984375" bestFit="1" customWidth="1"/>
    <col min="21" max="21" width="26.08984375" bestFit="1" customWidth="1"/>
    <col min="22" max="22" width="18.6328125" bestFit="1" customWidth="1"/>
    <col min="23" max="23" width="20.08984375" bestFit="1" customWidth="1"/>
    <col min="24" max="24" width="19.08984375" bestFit="1" customWidth="1"/>
    <col min="25" max="25" width="26.08984375" bestFit="1" customWidth="1"/>
    <col min="26" max="26" width="18.6328125" bestFit="1" customWidth="1"/>
    <col min="27" max="27" width="20.08984375" bestFit="1" customWidth="1"/>
    <col min="28" max="28" width="19.08984375" bestFit="1" customWidth="1"/>
    <col min="29" max="29" width="26.08984375" bestFit="1" customWidth="1"/>
    <col min="30" max="30" width="18.6328125" bestFit="1" customWidth="1"/>
    <col min="31" max="31" width="20.08984375" bestFit="1" customWidth="1"/>
    <col min="32" max="32" width="19.08984375" bestFit="1" customWidth="1"/>
    <col min="33" max="33" width="26.08984375" bestFit="1" customWidth="1"/>
    <col min="34" max="34" width="18.6328125" bestFit="1" customWidth="1"/>
  </cols>
  <sheetData>
    <row r="1" spans="1:34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 x14ac:dyDescent="0.2">
      <c r="A2" t="str">
        <f>IF(E2="","",I2*1000000+①学校情報入力!$D$3*1000+②選手情報入力!A10)</f>
        <v/>
      </c>
      <c r="B2" t="str">
        <f>IF(E2="","",①学校情報入力!$D$3)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IF(E2="","",IF(②選手情報入力!I10="","",IF(I2=1,VLOOKUP(②選手情報入力!I10,種目情報!$A$4:$B$46,2,FALSE),VLOOKUP(②選手情報入力!I10,種目情報!$E$4:$F$47,2,FALSE))))</f>
        <v/>
      </c>
      <c r="P2" t="str">
        <f>IF(E2="","",IF(②選手情報入力!J10="","",②選手情報入力!J10))</f>
        <v/>
      </c>
      <c r="Q2" s="39" t="str">
        <f>IF(E2="","",IF(②選手情報入力!I10="","",0))</f>
        <v/>
      </c>
      <c r="R2" t="str">
        <f>IF(E2="","",IF(②選手情報入力!I10="","",IF(I2=1,VLOOKUP(②選手情報入力!I10,種目情報!$A$4:$C$46,3,FALSE),VLOOKUP(②選手情報入力!I10,種目情報!$E$4:$G$46,3,FALSE))))</f>
        <v/>
      </c>
      <c r="S2" t="str">
        <f>IF(E2="","",IF(②選手情報入力!K10="","",IF(I2=1,VLOOKUP(②選手情報入力!K10,種目情報!$A$4:$B$29,2,FALSE),VLOOKUP(②選手情報入力!K10,種目情報!$E$4:$F$25,2,FALSE))))</f>
        <v/>
      </c>
      <c r="T2" t="str">
        <f>IF(E2="","",IF(②選手情報入力!L10="","",②選手情報入力!L10))</f>
        <v/>
      </c>
      <c r="U2" s="39" t="str">
        <f>IF(E2="","",IF(②選手情報入力!K10="","",0))</f>
        <v/>
      </c>
      <c r="V2" t="str">
        <f>IF(E2="","",IF(②選手情報入力!K10="","",IF(I2=1,VLOOKUP(②選手情報入力!K10,種目情報!$A$4:$C$29,3,FALSE),VLOOKUP(②選手情報入力!K10,種目情報!$E$4:$G$25,3,FALSE))))</f>
        <v/>
      </c>
      <c r="W2" t="str">
        <f>IF(E2="","",IF(②選手情報入力!M10="","",IF(I2=1,VLOOKUP(②選手情報入力!M10,種目情報!$A$4:$B$29,2,FALSE),VLOOKUP(②選手情報入力!M10,種目情報!$E$4:$F$25,2,FALSE))))</f>
        <v/>
      </c>
      <c r="X2" t="str">
        <f>IF(E2="","",IF(②選手情報入力!N10="","",②選手情報入力!N10))</f>
        <v/>
      </c>
      <c r="Y2" s="39" t="str">
        <f>IF(E2="","",IF(②選手情報入力!M10="","",0))</f>
        <v/>
      </c>
      <c r="Z2" t="str">
        <f>IF(E2="","",IF(②選手情報入力!M10="","",IF(I2=1,VLOOKUP(②選手情報入力!M10,種目情報!$A$4:$C$29,3,FALSE),VLOOKUP(②選手情報入力!M10,種目情報!$E$4:$G$25,3,FALSE))))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 x14ac:dyDescent="0.2">
      <c r="A3" t="str">
        <f>IF(E3="","",I3*1000000+①学校情報入力!$D$3*1000+②選手情報入力!A11)</f>
        <v/>
      </c>
      <c r="B3" t="str">
        <f>IF(E3="","",①学校情報入力!$D$3)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IF(E3="","",IF(②選手情報入力!I11="","",IF(I3=1,VLOOKUP(②選手情報入力!I11,種目情報!$A$4:$B$46,2,FALSE),VLOOKUP(②選手情報入力!I11,種目情報!$E$4:$F$47,2,FALSE))))</f>
        <v/>
      </c>
      <c r="P3" t="str">
        <f>IF(E3="","",IF(②選手情報入力!J11="","",②選手情報入力!J11))</f>
        <v/>
      </c>
      <c r="Q3" s="39" t="str">
        <f>IF(E3="","",IF(②選手情報入力!I11="","",0))</f>
        <v/>
      </c>
      <c r="R3" t="str">
        <f>IF(E3="","",IF(②選手情報入力!I11="","",IF(I3=1,VLOOKUP(②選手情報入力!I11,種目情報!$A$4:$C$46,3,FALSE),VLOOKUP(②選手情報入力!I11,種目情報!$E$4:$G$46,3,FALSE))))</f>
        <v/>
      </c>
      <c r="S3" t="str">
        <f>IF(E3="","",IF(②選手情報入力!K11="","",IF(I3=1,VLOOKUP(②選手情報入力!K11,種目情報!$A$4:$B$29,2,FALSE),VLOOKUP(②選手情報入力!K11,種目情報!$E$4:$F$25,2,FALSE))))</f>
        <v/>
      </c>
      <c r="T3" t="str">
        <f>IF(E3="","",IF(②選手情報入力!L11="","",②選手情報入力!L11))</f>
        <v/>
      </c>
      <c r="U3" s="39" t="str">
        <f>IF(E3="","",IF(②選手情報入力!K11="","",0))</f>
        <v/>
      </c>
      <c r="V3" t="str">
        <f>IF(E3="","",IF(②選手情報入力!K11="","",IF(I3=1,VLOOKUP(②選手情報入力!K11,種目情報!$A$4:$C$29,3,FALSE),VLOOKUP(②選手情報入力!K11,種目情報!$E$4:$G$25,3,FALSE))))</f>
        <v/>
      </c>
      <c r="W3" t="str">
        <f>IF(E3="","",IF(②選手情報入力!M11="","",IF(I3=1,VLOOKUP(②選手情報入力!M11,種目情報!$A$4:$B$29,2,FALSE),VLOOKUP(②選手情報入力!M11,種目情報!$E$4:$F$25,2,FALSE))))</f>
        <v/>
      </c>
      <c r="X3" t="str">
        <f>IF(E3="","",IF(②選手情報入力!N11="","",②選手情報入力!N11))</f>
        <v/>
      </c>
      <c r="Y3" s="39" t="str">
        <f>IF(E3="","",IF(②選手情報入力!M11="","",0))</f>
        <v/>
      </c>
      <c r="Z3" t="str">
        <f>IF(E3="","",IF(②選手情報入力!M11="","",IF(I3=1,VLOOKUP(②選手情報入力!M11,種目情報!$A$4:$C$29,3,FALSE),VLOOKUP(②選手情報入力!M11,種目情報!$E$4:$G$25,3,FALSE))))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 x14ac:dyDescent="0.2">
      <c r="A4" t="str">
        <f>IF(E4="","",I4*1000000+①学校情報入力!$D$3*1000+②選手情報入力!A12)</f>
        <v/>
      </c>
      <c r="B4" t="str">
        <f>IF(E4="","",①学校情報入力!$D$3)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IF(E4="","",IF(②選手情報入力!I12="","",IF(I4=1,VLOOKUP(②選手情報入力!I12,種目情報!$A$4:$B$46,2,FALSE),VLOOKUP(②選手情報入力!I12,種目情報!$E$4:$F$47,2,FALSE))))</f>
        <v/>
      </c>
      <c r="P4" t="str">
        <f>IF(E4="","",IF(②選手情報入力!J12="","",②選手情報入力!J12))</f>
        <v/>
      </c>
      <c r="Q4" s="39" t="str">
        <f>IF(E4="","",IF(②選手情報入力!I12="","",0))</f>
        <v/>
      </c>
      <c r="R4" t="str">
        <f>IF(E4="","",IF(②選手情報入力!I12="","",IF(I4=1,VLOOKUP(②選手情報入力!I12,種目情報!$A$4:$C$46,3,FALSE),VLOOKUP(②選手情報入力!I12,種目情報!$E$4:$G$46,3,FALSE))))</f>
        <v/>
      </c>
      <c r="S4" t="str">
        <f>IF(E4="","",IF(②選手情報入力!K12="","",IF(I4=1,VLOOKUP(②選手情報入力!K12,種目情報!$A$4:$B$29,2,FALSE),VLOOKUP(②選手情報入力!K12,種目情報!$E$4:$F$25,2,FALSE))))</f>
        <v/>
      </c>
      <c r="T4" t="str">
        <f>IF(E4="","",IF(②選手情報入力!L12="","",②選手情報入力!L12))</f>
        <v/>
      </c>
      <c r="U4" s="39" t="str">
        <f>IF(E4="","",IF(②選手情報入力!K12="","",0))</f>
        <v/>
      </c>
      <c r="V4" t="str">
        <f>IF(E4="","",IF(②選手情報入力!K12="","",IF(I4=1,VLOOKUP(②選手情報入力!K12,種目情報!$A$4:$C$29,3,FALSE),VLOOKUP(②選手情報入力!K12,種目情報!$E$4:$G$25,3,FALSE))))</f>
        <v/>
      </c>
      <c r="W4" t="str">
        <f>IF(E4="","",IF(②選手情報入力!M12="","",IF(I4=1,VLOOKUP(②選手情報入力!M12,種目情報!$A$4:$B$29,2,FALSE),VLOOKUP(②選手情報入力!M12,種目情報!$E$4:$F$25,2,FALSE))))</f>
        <v/>
      </c>
      <c r="X4" t="str">
        <f>IF(E4="","",IF(②選手情報入力!N12="","",②選手情報入力!N12))</f>
        <v/>
      </c>
      <c r="Y4" s="39" t="str">
        <f>IF(E4="","",IF(②選手情報入力!M12="","",0))</f>
        <v/>
      </c>
      <c r="Z4" t="str">
        <f>IF(E4="","",IF(②選手情報入力!M12="","",IF(I4=1,VLOOKUP(②選手情報入力!M12,種目情報!$A$4:$C$29,3,FALSE),VLOOKUP(②選手情報入力!M12,種目情報!$E$4:$G$25,3,FALSE))))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 x14ac:dyDescent="0.2">
      <c r="A5" t="str">
        <f>IF(E5="","",I5*1000000+①学校情報入力!$D$3*1000+②選手情報入力!A13)</f>
        <v/>
      </c>
      <c r="B5" t="str">
        <f>IF(E5="","",①学校情報入力!$D$3)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IF(E5="","",IF(②選手情報入力!I13="","",IF(I5=1,VLOOKUP(②選手情報入力!I13,種目情報!$A$4:$B$46,2,FALSE),VLOOKUP(②選手情報入力!I13,種目情報!$E$4:$F$47,2,FALSE))))</f>
        <v/>
      </c>
      <c r="P5" t="str">
        <f>IF(E5="","",IF(②選手情報入力!J13="","",②選手情報入力!J13))</f>
        <v/>
      </c>
      <c r="Q5" s="39" t="str">
        <f>IF(E5="","",IF(②選手情報入力!I13="","",0))</f>
        <v/>
      </c>
      <c r="R5" t="str">
        <f>IF(E5="","",IF(②選手情報入力!I13="","",IF(I5=1,VLOOKUP(②選手情報入力!I13,種目情報!$A$4:$C$46,3,FALSE),VLOOKUP(②選手情報入力!I13,種目情報!$E$4:$G$46,3,FALSE))))</f>
        <v/>
      </c>
      <c r="S5" t="str">
        <f>IF(E5="","",IF(②選手情報入力!K13="","",IF(I5=1,VLOOKUP(②選手情報入力!K13,種目情報!$A$4:$B$29,2,FALSE),VLOOKUP(②選手情報入力!K13,種目情報!$E$4:$F$25,2,FALSE))))</f>
        <v/>
      </c>
      <c r="T5" t="str">
        <f>IF(E5="","",IF(②選手情報入力!L13="","",②選手情報入力!L13))</f>
        <v/>
      </c>
      <c r="U5" s="39" t="str">
        <f>IF(E5="","",IF(②選手情報入力!K13="","",0))</f>
        <v/>
      </c>
      <c r="V5" t="str">
        <f>IF(E5="","",IF(②選手情報入力!K13="","",IF(I5=1,VLOOKUP(②選手情報入力!K13,種目情報!$A$4:$C$29,3,FALSE),VLOOKUP(②選手情報入力!K13,種目情報!$E$4:$G$25,3,FALSE))))</f>
        <v/>
      </c>
      <c r="W5" t="str">
        <f>IF(E5="","",IF(②選手情報入力!M13="","",IF(I5=1,VLOOKUP(②選手情報入力!M13,種目情報!$A$4:$B$29,2,FALSE),VLOOKUP(②選手情報入力!M13,種目情報!$E$4:$F$25,2,FALSE))))</f>
        <v/>
      </c>
      <c r="X5" t="str">
        <f>IF(E5="","",IF(②選手情報入力!N13="","",②選手情報入力!N13))</f>
        <v/>
      </c>
      <c r="Y5" s="39" t="str">
        <f>IF(E5="","",IF(②選手情報入力!M13="","",0))</f>
        <v/>
      </c>
      <c r="Z5" t="str">
        <f>IF(E5="","",IF(②選手情報入力!M13="","",IF(I5=1,VLOOKUP(②選手情報入力!M13,種目情報!$A$4:$C$29,3,FALSE),VLOOKUP(②選手情報入力!M13,種目情報!$E$4:$G$25,3,FALSE))))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 x14ac:dyDescent="0.2">
      <c r="A6" t="str">
        <f>IF(E6="","",I6*1000000+①学校情報入力!$D$3*1000+②選手情報入力!A14)</f>
        <v/>
      </c>
      <c r="B6" t="str">
        <f>IF(E6="","",①学校情報入力!$D$3)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IF(E6="","",IF(②選手情報入力!I14="","",IF(I6=1,VLOOKUP(②選手情報入力!I14,種目情報!$A$4:$B$46,2,FALSE),VLOOKUP(②選手情報入力!I14,種目情報!$E$4:$F$47,2,FALSE))))</f>
        <v/>
      </c>
      <c r="P6" t="str">
        <f>IF(E6="","",IF(②選手情報入力!J14="","",②選手情報入力!J14))</f>
        <v/>
      </c>
      <c r="Q6" s="39" t="str">
        <f>IF(E6="","",IF(②選手情報入力!I14="","",0))</f>
        <v/>
      </c>
      <c r="R6" t="str">
        <f>IF(E6="","",IF(②選手情報入力!I14="","",IF(I6=1,VLOOKUP(②選手情報入力!I14,種目情報!$A$4:$C$46,3,FALSE),VLOOKUP(②選手情報入力!I14,種目情報!$E$4:$G$46,3,FALSE))))</f>
        <v/>
      </c>
      <c r="S6" t="str">
        <f>IF(E6="","",IF(②選手情報入力!K14="","",IF(I6=1,VLOOKUP(②選手情報入力!K14,種目情報!$A$4:$B$29,2,FALSE),VLOOKUP(②選手情報入力!K14,種目情報!$E$4:$F$25,2,FALSE))))</f>
        <v/>
      </c>
      <c r="T6" t="str">
        <f>IF(E6="","",IF(②選手情報入力!L14="","",②選手情報入力!L14))</f>
        <v/>
      </c>
      <c r="U6" s="39" t="str">
        <f>IF(E6="","",IF(②選手情報入力!K14="","",0))</f>
        <v/>
      </c>
      <c r="V6" t="str">
        <f>IF(E6="","",IF(②選手情報入力!K14="","",IF(I6=1,VLOOKUP(②選手情報入力!K14,種目情報!$A$4:$C$29,3,FALSE),VLOOKUP(②選手情報入力!K14,種目情報!$E$4:$G$25,3,FALSE))))</f>
        <v/>
      </c>
      <c r="W6" t="str">
        <f>IF(E6="","",IF(②選手情報入力!M14="","",IF(I6=1,VLOOKUP(②選手情報入力!M14,種目情報!$A$4:$B$29,2,FALSE),VLOOKUP(②選手情報入力!M14,種目情報!$E$4:$F$25,2,FALSE))))</f>
        <v/>
      </c>
      <c r="X6" t="str">
        <f>IF(E6="","",IF(②選手情報入力!N14="","",②選手情報入力!N14))</f>
        <v/>
      </c>
      <c r="Y6" s="39" t="str">
        <f>IF(E6="","",IF(②選手情報入力!M14="","",0))</f>
        <v/>
      </c>
      <c r="Z6" t="str">
        <f>IF(E6="","",IF(②選手情報入力!M14="","",IF(I6=1,VLOOKUP(②選手情報入力!M14,種目情報!$A$4:$C$29,3,FALSE),VLOOKUP(②選手情報入力!M14,種目情報!$E$4:$G$25,3,FALSE))))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 x14ac:dyDescent="0.2">
      <c r="A7" t="str">
        <f>IF(E7="","",I7*1000000+①学校情報入力!$D$3*1000+②選手情報入力!A15)</f>
        <v/>
      </c>
      <c r="B7" t="str">
        <f>IF(E7="","",①学校情報入力!$D$3)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IF(E7="","",IF(②選手情報入力!I15="","",IF(I7=1,VLOOKUP(②選手情報入力!I15,種目情報!$A$4:$B$46,2,FALSE),VLOOKUP(②選手情報入力!I15,種目情報!$E$4:$F$47,2,FALSE))))</f>
        <v/>
      </c>
      <c r="P7" t="str">
        <f>IF(E7="","",IF(②選手情報入力!J15="","",②選手情報入力!J15))</f>
        <v/>
      </c>
      <c r="Q7" s="39" t="str">
        <f>IF(E7="","",IF(②選手情報入力!I15="","",0))</f>
        <v/>
      </c>
      <c r="R7" t="str">
        <f>IF(E7="","",IF(②選手情報入力!I15="","",IF(I7=1,VLOOKUP(②選手情報入力!I15,種目情報!$A$4:$C$46,3,FALSE),VLOOKUP(②選手情報入力!I15,種目情報!$E$4:$G$46,3,FALSE))))</f>
        <v/>
      </c>
      <c r="S7" t="str">
        <f>IF(E7="","",IF(②選手情報入力!K15="","",IF(I7=1,VLOOKUP(②選手情報入力!K15,種目情報!$A$4:$B$29,2,FALSE),VLOOKUP(②選手情報入力!K15,種目情報!$E$4:$F$25,2,FALSE))))</f>
        <v/>
      </c>
      <c r="T7" t="str">
        <f>IF(E7="","",IF(②選手情報入力!L15="","",②選手情報入力!L15))</f>
        <v/>
      </c>
      <c r="U7" s="39" t="str">
        <f>IF(E7="","",IF(②選手情報入力!K15="","",0))</f>
        <v/>
      </c>
      <c r="V7" t="str">
        <f>IF(E7="","",IF(②選手情報入力!K15="","",IF(I7=1,VLOOKUP(②選手情報入力!K15,種目情報!$A$4:$C$29,3,FALSE),VLOOKUP(②選手情報入力!K15,種目情報!$E$4:$G$25,3,FALSE))))</f>
        <v/>
      </c>
      <c r="W7" t="str">
        <f>IF(E7="","",IF(②選手情報入力!M15="","",IF(I7=1,VLOOKUP(②選手情報入力!M15,種目情報!$A$4:$B$29,2,FALSE),VLOOKUP(②選手情報入力!M15,種目情報!$E$4:$F$25,2,FALSE))))</f>
        <v/>
      </c>
      <c r="X7" t="str">
        <f>IF(E7="","",IF(②選手情報入力!N15="","",②選手情報入力!N15))</f>
        <v/>
      </c>
      <c r="Y7" s="39" t="str">
        <f>IF(E7="","",IF(②選手情報入力!M15="","",0))</f>
        <v/>
      </c>
      <c r="Z7" t="str">
        <f>IF(E7="","",IF(②選手情報入力!M15="","",IF(I7=1,VLOOKUP(②選手情報入力!M15,種目情報!$A$4:$C$29,3,FALSE),VLOOKUP(②選手情報入力!M15,種目情報!$E$4:$G$25,3,FALSE))))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 x14ac:dyDescent="0.2">
      <c r="A8" t="str">
        <f>IF(E8="","",I8*1000000+①学校情報入力!$D$3*1000+②選手情報入力!A16)</f>
        <v/>
      </c>
      <c r="B8" t="str">
        <f>IF(E8="","",①学校情報入力!$D$3)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IF(E8="","",IF(②選手情報入力!I16="","",IF(I8=1,VLOOKUP(②選手情報入力!I16,種目情報!$A$4:$B$46,2,FALSE),VLOOKUP(②選手情報入力!I16,種目情報!$E$4:$F$47,2,FALSE))))</f>
        <v/>
      </c>
      <c r="P8" t="str">
        <f>IF(E8="","",IF(②選手情報入力!J16="","",②選手情報入力!J16))</f>
        <v/>
      </c>
      <c r="Q8" s="39" t="str">
        <f>IF(E8="","",IF(②選手情報入力!I16="","",0))</f>
        <v/>
      </c>
      <c r="R8" t="str">
        <f>IF(E8="","",IF(②選手情報入力!I16="","",IF(I8=1,VLOOKUP(②選手情報入力!I16,種目情報!$A$4:$C$46,3,FALSE),VLOOKUP(②選手情報入力!I16,種目情報!$E$4:$G$46,3,FALSE))))</f>
        <v/>
      </c>
      <c r="S8" t="str">
        <f>IF(E8="","",IF(②選手情報入力!K16="","",IF(I8=1,VLOOKUP(②選手情報入力!K16,種目情報!$A$4:$B$29,2,FALSE),VLOOKUP(②選手情報入力!K16,種目情報!$E$4:$F$25,2,FALSE))))</f>
        <v/>
      </c>
      <c r="T8" t="str">
        <f>IF(E8="","",IF(②選手情報入力!L16="","",②選手情報入力!L16))</f>
        <v/>
      </c>
      <c r="U8" s="39" t="str">
        <f>IF(E8="","",IF(②選手情報入力!K16="","",0))</f>
        <v/>
      </c>
      <c r="V8" t="str">
        <f>IF(E8="","",IF(②選手情報入力!K16="","",IF(I8=1,VLOOKUP(②選手情報入力!K16,種目情報!$A$4:$C$29,3,FALSE),VLOOKUP(②選手情報入力!K16,種目情報!$E$4:$G$25,3,FALSE))))</f>
        <v/>
      </c>
      <c r="W8" t="str">
        <f>IF(E8="","",IF(②選手情報入力!M16="","",IF(I8=1,VLOOKUP(②選手情報入力!M16,種目情報!$A$4:$B$29,2,FALSE),VLOOKUP(②選手情報入力!M16,種目情報!$E$4:$F$25,2,FALSE))))</f>
        <v/>
      </c>
      <c r="X8" t="str">
        <f>IF(E8="","",IF(②選手情報入力!N16="","",②選手情報入力!N16))</f>
        <v/>
      </c>
      <c r="Y8" s="39" t="str">
        <f>IF(E8="","",IF(②選手情報入力!M16="","",0))</f>
        <v/>
      </c>
      <c r="Z8" t="str">
        <f>IF(E8="","",IF(②選手情報入力!M16="","",IF(I8=1,VLOOKUP(②選手情報入力!M16,種目情報!$A$4:$C$29,3,FALSE),VLOOKUP(②選手情報入力!M16,種目情報!$E$4:$G$25,3,FALSE))))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 x14ac:dyDescent="0.2">
      <c r="A9" t="str">
        <f>IF(E9="","",I9*1000000+①学校情報入力!$D$3*1000+②選手情報入力!A17)</f>
        <v/>
      </c>
      <c r="B9" t="str">
        <f>IF(E9="","",①学校情報入力!$D$3)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IF(E9="","",IF(②選手情報入力!I17="","",IF(I9=1,VLOOKUP(②選手情報入力!I17,種目情報!$A$4:$B$46,2,FALSE),VLOOKUP(②選手情報入力!I17,種目情報!$E$4:$F$47,2,FALSE))))</f>
        <v/>
      </c>
      <c r="P9" t="str">
        <f>IF(E9="","",IF(②選手情報入力!J17="","",②選手情報入力!J17))</f>
        <v/>
      </c>
      <c r="Q9" s="39" t="str">
        <f>IF(E9="","",IF(②選手情報入力!I17="","",0))</f>
        <v/>
      </c>
      <c r="R9" t="str">
        <f>IF(E9="","",IF(②選手情報入力!I17="","",IF(I9=1,VLOOKUP(②選手情報入力!I17,種目情報!$A$4:$C$46,3,FALSE),VLOOKUP(②選手情報入力!I17,種目情報!$E$4:$G$46,3,FALSE))))</f>
        <v/>
      </c>
      <c r="S9" t="str">
        <f>IF(E9="","",IF(②選手情報入力!K17="","",IF(I9=1,VLOOKUP(②選手情報入力!K17,種目情報!$A$4:$B$29,2,FALSE),VLOOKUP(②選手情報入力!K17,種目情報!$E$4:$F$25,2,FALSE))))</f>
        <v/>
      </c>
      <c r="T9" t="str">
        <f>IF(E9="","",IF(②選手情報入力!L17="","",②選手情報入力!L17))</f>
        <v/>
      </c>
      <c r="U9" s="39" t="str">
        <f>IF(E9="","",IF(②選手情報入力!K17="","",0))</f>
        <v/>
      </c>
      <c r="V9" t="str">
        <f>IF(E9="","",IF(②選手情報入力!K17="","",IF(I9=1,VLOOKUP(②選手情報入力!K17,種目情報!$A$4:$C$29,3,FALSE),VLOOKUP(②選手情報入力!K17,種目情報!$E$4:$G$25,3,FALSE))))</f>
        <v/>
      </c>
      <c r="W9" t="str">
        <f>IF(E9="","",IF(②選手情報入力!M17="","",IF(I9=1,VLOOKUP(②選手情報入力!M17,種目情報!$A$4:$B$29,2,FALSE),VLOOKUP(②選手情報入力!M17,種目情報!$E$4:$F$25,2,FALSE))))</f>
        <v/>
      </c>
      <c r="X9" t="str">
        <f>IF(E9="","",IF(②選手情報入力!N17="","",②選手情報入力!N17))</f>
        <v/>
      </c>
      <c r="Y9" s="39" t="str">
        <f>IF(E9="","",IF(②選手情報入力!M17="","",0))</f>
        <v/>
      </c>
      <c r="Z9" t="str">
        <f>IF(E9="","",IF(②選手情報入力!M17="","",IF(I9=1,VLOOKUP(②選手情報入力!M17,種目情報!$A$4:$C$29,3,FALSE),VLOOKUP(②選手情報入力!M17,種目情報!$E$4:$G$25,3,FALSE))))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 x14ac:dyDescent="0.2">
      <c r="A10" t="str">
        <f>IF(E10="","",I10*1000000+①学校情報入力!$D$3*1000+②選手情報入力!A18)</f>
        <v/>
      </c>
      <c r="B10" t="str">
        <f>IF(E10="","",①学校情報入力!$D$3)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IF(E10="","",IF(②選手情報入力!I18="","",IF(I10=1,VLOOKUP(②選手情報入力!I18,種目情報!$A$4:$B$46,2,FALSE),VLOOKUP(②選手情報入力!I18,種目情報!$E$4:$F$47,2,FALSE))))</f>
        <v/>
      </c>
      <c r="P10" t="str">
        <f>IF(E10="","",IF(②選手情報入力!J18="","",②選手情報入力!J18))</f>
        <v/>
      </c>
      <c r="Q10" s="39" t="str">
        <f>IF(E10="","",IF(②選手情報入力!I18="","",0))</f>
        <v/>
      </c>
      <c r="R10" t="str">
        <f>IF(E10="","",IF(②選手情報入力!I18="","",IF(I10=1,VLOOKUP(②選手情報入力!I18,種目情報!$A$4:$C$46,3,FALSE),VLOOKUP(②選手情報入力!I18,種目情報!$E$4:$G$46,3,FALSE))))</f>
        <v/>
      </c>
      <c r="S10" t="str">
        <f>IF(E10="","",IF(②選手情報入力!K18="","",IF(I10=1,VLOOKUP(②選手情報入力!K18,種目情報!$A$4:$B$29,2,FALSE),VLOOKUP(②選手情報入力!K18,種目情報!$E$4:$F$25,2,FALSE))))</f>
        <v/>
      </c>
      <c r="T10" t="str">
        <f>IF(E10="","",IF(②選手情報入力!L18="","",②選手情報入力!L18))</f>
        <v/>
      </c>
      <c r="U10" s="39" t="str">
        <f>IF(E10="","",IF(②選手情報入力!K18="","",0))</f>
        <v/>
      </c>
      <c r="V10" t="str">
        <f>IF(E10="","",IF(②選手情報入力!K18="","",IF(I10=1,VLOOKUP(②選手情報入力!K18,種目情報!$A$4:$C$29,3,FALSE),VLOOKUP(②選手情報入力!K18,種目情報!$E$4:$G$25,3,FALSE))))</f>
        <v/>
      </c>
      <c r="W10" t="str">
        <f>IF(E10="","",IF(②選手情報入力!M18="","",IF(I10=1,VLOOKUP(②選手情報入力!M18,種目情報!$A$4:$B$29,2,FALSE),VLOOKUP(②選手情報入力!M18,種目情報!$E$4:$F$25,2,FALSE))))</f>
        <v/>
      </c>
      <c r="X10" t="str">
        <f>IF(E10="","",IF(②選手情報入力!N18="","",②選手情報入力!N18))</f>
        <v/>
      </c>
      <c r="Y10" s="39" t="str">
        <f>IF(E10="","",IF(②選手情報入力!M18="","",0))</f>
        <v/>
      </c>
      <c r="Z10" t="str">
        <f>IF(E10="","",IF(②選手情報入力!M18="","",IF(I10=1,VLOOKUP(②選手情報入力!M18,種目情報!$A$4:$C$29,3,FALSE),VLOOKUP(②選手情報入力!M18,種目情報!$E$4:$G$25,3,FALSE))))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 x14ac:dyDescent="0.2">
      <c r="A11" t="str">
        <f>IF(E11="","",I11*1000000+①学校情報入力!$D$3*1000+②選手情報入力!A19)</f>
        <v/>
      </c>
      <c r="B11" t="str">
        <f>IF(E11="","",①学校情報入力!$D$3)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IF(E11="","",IF(②選手情報入力!I19="","",IF(I11=1,VLOOKUP(②選手情報入力!I19,種目情報!$A$4:$B$46,2,FALSE),VLOOKUP(②選手情報入力!I19,種目情報!$E$4:$F$47,2,FALSE))))</f>
        <v/>
      </c>
      <c r="P11" t="str">
        <f>IF(E11="","",IF(②選手情報入力!J19="","",②選手情報入力!J19))</f>
        <v/>
      </c>
      <c r="Q11" s="39" t="str">
        <f>IF(E11="","",IF(②選手情報入力!I19="","",0))</f>
        <v/>
      </c>
      <c r="R11" t="str">
        <f>IF(E11="","",IF(②選手情報入力!I19="","",IF(I11=1,VLOOKUP(②選手情報入力!I19,種目情報!$A$4:$C$46,3,FALSE),VLOOKUP(②選手情報入力!I19,種目情報!$E$4:$G$46,3,FALSE))))</f>
        <v/>
      </c>
      <c r="S11" t="str">
        <f>IF(E11="","",IF(②選手情報入力!K19="","",IF(I11=1,VLOOKUP(②選手情報入力!K19,種目情報!$A$4:$B$29,2,FALSE),VLOOKUP(②選手情報入力!K19,種目情報!$E$4:$F$25,2,FALSE))))</f>
        <v/>
      </c>
      <c r="T11" t="str">
        <f>IF(E11="","",IF(②選手情報入力!L19="","",②選手情報入力!L19))</f>
        <v/>
      </c>
      <c r="U11" s="39" t="str">
        <f>IF(E11="","",IF(②選手情報入力!K19="","",0))</f>
        <v/>
      </c>
      <c r="V11" t="str">
        <f>IF(E11="","",IF(②選手情報入力!K19="","",IF(I11=1,VLOOKUP(②選手情報入力!K19,種目情報!$A$4:$C$29,3,FALSE),VLOOKUP(②選手情報入力!K19,種目情報!$E$4:$G$25,3,FALSE))))</f>
        <v/>
      </c>
      <c r="W11" t="str">
        <f>IF(E11="","",IF(②選手情報入力!M19="","",IF(I11=1,VLOOKUP(②選手情報入力!M19,種目情報!$A$4:$B$29,2,FALSE),VLOOKUP(②選手情報入力!M19,種目情報!$E$4:$F$25,2,FALSE))))</f>
        <v/>
      </c>
      <c r="X11" t="str">
        <f>IF(E11="","",IF(②選手情報入力!N19="","",②選手情報入力!N19))</f>
        <v/>
      </c>
      <c r="Y11" s="39" t="str">
        <f>IF(E11="","",IF(②選手情報入力!M19="","",0))</f>
        <v/>
      </c>
      <c r="Z11" t="str">
        <f>IF(E11="","",IF(②選手情報入力!M19="","",IF(I11=1,VLOOKUP(②選手情報入力!M19,種目情報!$A$4:$C$29,3,FALSE),VLOOKUP(②選手情報入力!M19,種目情報!$E$4:$G$25,3,FALSE))))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 x14ac:dyDescent="0.2">
      <c r="A12" t="str">
        <f>IF(E12="","",I12*1000000+①学校情報入力!$D$3*1000+②選手情報入力!A20)</f>
        <v/>
      </c>
      <c r="B12" t="str">
        <f>IF(E12="","",①学校情報入力!$D$3)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IF(E12="","",IF(②選手情報入力!I20="","",IF(I12=1,VLOOKUP(②選手情報入力!I20,種目情報!$A$4:$B$46,2,FALSE),VLOOKUP(②選手情報入力!I20,種目情報!$E$4:$F$47,2,FALSE))))</f>
        <v/>
      </c>
      <c r="P12" t="str">
        <f>IF(E12="","",IF(②選手情報入力!J20="","",②選手情報入力!J20))</f>
        <v/>
      </c>
      <c r="Q12" s="39" t="str">
        <f>IF(E12="","",IF(②選手情報入力!I20="","",0))</f>
        <v/>
      </c>
      <c r="R12" t="str">
        <f>IF(E12="","",IF(②選手情報入力!I20="","",IF(I12=1,VLOOKUP(②選手情報入力!I20,種目情報!$A$4:$C$46,3,FALSE),VLOOKUP(②選手情報入力!I20,種目情報!$E$4:$G$46,3,FALSE))))</f>
        <v/>
      </c>
      <c r="S12" t="str">
        <f>IF(E12="","",IF(②選手情報入力!K20="","",IF(I12=1,VLOOKUP(②選手情報入力!K20,種目情報!$A$4:$B$29,2,FALSE),VLOOKUP(②選手情報入力!K20,種目情報!$E$4:$F$25,2,FALSE))))</f>
        <v/>
      </c>
      <c r="T12" t="str">
        <f>IF(E12="","",IF(②選手情報入力!L20="","",②選手情報入力!L20))</f>
        <v/>
      </c>
      <c r="U12" s="39" t="str">
        <f>IF(E12="","",IF(②選手情報入力!K20="","",0))</f>
        <v/>
      </c>
      <c r="V12" t="str">
        <f>IF(E12="","",IF(②選手情報入力!K20="","",IF(I12=1,VLOOKUP(②選手情報入力!K20,種目情報!$A$4:$C$29,3,FALSE),VLOOKUP(②選手情報入力!K20,種目情報!$E$4:$G$25,3,FALSE))))</f>
        <v/>
      </c>
      <c r="W12" t="str">
        <f>IF(E12="","",IF(②選手情報入力!M20="","",IF(I12=1,VLOOKUP(②選手情報入力!M20,種目情報!$A$4:$B$29,2,FALSE),VLOOKUP(②選手情報入力!M20,種目情報!$E$4:$F$25,2,FALSE))))</f>
        <v/>
      </c>
      <c r="X12" t="str">
        <f>IF(E12="","",IF(②選手情報入力!N20="","",②選手情報入力!N20))</f>
        <v/>
      </c>
      <c r="Y12" s="39" t="str">
        <f>IF(E12="","",IF(②選手情報入力!M20="","",0))</f>
        <v/>
      </c>
      <c r="Z12" t="str">
        <f>IF(E12="","",IF(②選手情報入力!M20="","",IF(I12=1,VLOOKUP(②選手情報入力!M20,種目情報!$A$4:$C$29,3,FALSE),VLOOKUP(②選手情報入力!M20,種目情報!$E$4:$G$25,3,FALSE))))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 x14ac:dyDescent="0.2">
      <c r="A13" t="str">
        <f>IF(E13="","",I13*1000000+①学校情報入力!$D$3*1000+②選手情報入力!A21)</f>
        <v/>
      </c>
      <c r="B13" t="str">
        <f>IF(E13="","",①学校情報入力!$D$3)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IF(E13="","",IF(②選手情報入力!I21="","",IF(I13=1,VLOOKUP(②選手情報入力!I21,種目情報!$A$4:$B$46,2,FALSE),VLOOKUP(②選手情報入力!I21,種目情報!$E$4:$F$47,2,FALSE))))</f>
        <v/>
      </c>
      <c r="P13" t="str">
        <f>IF(E13="","",IF(②選手情報入力!J21="","",②選手情報入力!J21))</f>
        <v/>
      </c>
      <c r="Q13" s="39" t="str">
        <f>IF(E13="","",IF(②選手情報入力!I21="","",0))</f>
        <v/>
      </c>
      <c r="R13" t="str">
        <f>IF(E13="","",IF(②選手情報入力!I21="","",IF(I13=1,VLOOKUP(②選手情報入力!I21,種目情報!$A$4:$C$46,3,FALSE),VLOOKUP(②選手情報入力!I21,種目情報!$E$4:$G$46,3,FALSE))))</f>
        <v/>
      </c>
      <c r="S13" t="str">
        <f>IF(E13="","",IF(②選手情報入力!K21="","",IF(I13=1,VLOOKUP(②選手情報入力!K21,種目情報!$A$4:$B$29,2,FALSE),VLOOKUP(②選手情報入力!K21,種目情報!$E$4:$F$25,2,FALSE))))</f>
        <v/>
      </c>
      <c r="T13" t="str">
        <f>IF(E13="","",IF(②選手情報入力!L21="","",②選手情報入力!L21))</f>
        <v/>
      </c>
      <c r="U13" s="39" t="str">
        <f>IF(E13="","",IF(②選手情報入力!K21="","",0))</f>
        <v/>
      </c>
      <c r="V13" t="str">
        <f>IF(E13="","",IF(②選手情報入力!K21="","",IF(I13=1,VLOOKUP(②選手情報入力!K21,種目情報!$A$4:$C$29,3,FALSE),VLOOKUP(②選手情報入力!K21,種目情報!$E$4:$G$25,3,FALSE))))</f>
        <v/>
      </c>
      <c r="W13" t="str">
        <f>IF(E13="","",IF(②選手情報入力!M21="","",IF(I13=1,VLOOKUP(②選手情報入力!M21,種目情報!$A$4:$B$29,2,FALSE),VLOOKUP(②選手情報入力!M21,種目情報!$E$4:$F$25,2,FALSE))))</f>
        <v/>
      </c>
      <c r="X13" t="str">
        <f>IF(E13="","",IF(②選手情報入力!N21="","",②選手情報入力!N21))</f>
        <v/>
      </c>
      <c r="Y13" s="39" t="str">
        <f>IF(E13="","",IF(②選手情報入力!M21="","",0))</f>
        <v/>
      </c>
      <c r="Z13" t="str">
        <f>IF(E13="","",IF(②選手情報入力!M21="","",IF(I13=1,VLOOKUP(②選手情報入力!M21,種目情報!$A$4:$C$29,3,FALSE),VLOOKUP(②選手情報入力!M21,種目情報!$E$4:$G$25,3,FALSE))))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 x14ac:dyDescent="0.2">
      <c r="A14" t="str">
        <f>IF(E14="","",I14*1000000+①学校情報入力!$D$3*1000+②選手情報入力!A22)</f>
        <v/>
      </c>
      <c r="B14" t="str">
        <f>IF(E14="","",①学校情報入力!$D$3)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IF(E14="","",IF(②選手情報入力!I22="","",IF(I14=1,VLOOKUP(②選手情報入力!I22,種目情報!$A$4:$B$46,2,FALSE),VLOOKUP(②選手情報入力!I22,種目情報!$E$4:$F$47,2,FALSE))))</f>
        <v/>
      </c>
      <c r="P14" t="str">
        <f>IF(E14="","",IF(②選手情報入力!J22="","",②選手情報入力!J22))</f>
        <v/>
      </c>
      <c r="Q14" s="39" t="str">
        <f>IF(E14="","",IF(②選手情報入力!I22="","",0))</f>
        <v/>
      </c>
      <c r="R14" t="str">
        <f>IF(E14="","",IF(②選手情報入力!I22="","",IF(I14=1,VLOOKUP(②選手情報入力!I22,種目情報!$A$4:$C$46,3,FALSE),VLOOKUP(②選手情報入力!I22,種目情報!$E$4:$G$46,3,FALSE))))</f>
        <v/>
      </c>
      <c r="S14" t="str">
        <f>IF(E14="","",IF(②選手情報入力!K22="","",IF(I14=1,VLOOKUP(②選手情報入力!K22,種目情報!$A$4:$B$29,2,FALSE),VLOOKUP(②選手情報入力!K22,種目情報!$E$4:$F$25,2,FALSE))))</f>
        <v/>
      </c>
      <c r="T14" t="str">
        <f>IF(E14="","",IF(②選手情報入力!L22="","",②選手情報入力!L22))</f>
        <v/>
      </c>
      <c r="U14" s="39" t="str">
        <f>IF(E14="","",IF(②選手情報入力!K22="","",0))</f>
        <v/>
      </c>
      <c r="V14" t="str">
        <f>IF(E14="","",IF(②選手情報入力!K22="","",IF(I14=1,VLOOKUP(②選手情報入力!K22,種目情報!$A$4:$C$29,3,FALSE),VLOOKUP(②選手情報入力!K22,種目情報!$E$4:$G$25,3,FALSE))))</f>
        <v/>
      </c>
      <c r="W14" t="str">
        <f>IF(E14="","",IF(②選手情報入力!M22="","",IF(I14=1,VLOOKUP(②選手情報入力!M22,種目情報!$A$4:$B$29,2,FALSE),VLOOKUP(②選手情報入力!M22,種目情報!$E$4:$F$25,2,FALSE))))</f>
        <v/>
      </c>
      <c r="X14" t="str">
        <f>IF(E14="","",IF(②選手情報入力!N22="","",②選手情報入力!N22))</f>
        <v/>
      </c>
      <c r="Y14" s="39" t="str">
        <f>IF(E14="","",IF(②選手情報入力!M22="","",0))</f>
        <v/>
      </c>
      <c r="Z14" t="str">
        <f>IF(E14="","",IF(②選手情報入力!M22="","",IF(I14=1,VLOOKUP(②選手情報入力!M22,種目情報!$A$4:$C$29,3,FALSE),VLOOKUP(②選手情報入力!M22,種目情報!$E$4:$G$25,3,FALSE))))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 x14ac:dyDescent="0.2">
      <c r="A15" t="str">
        <f>IF(E15="","",I15*1000000+①学校情報入力!$D$3*1000+②選手情報入力!A23)</f>
        <v/>
      </c>
      <c r="B15" t="str">
        <f>IF(E15="","",①学校情報入力!$D$3)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IF(E15="","",IF(②選手情報入力!I23="","",IF(I15=1,VLOOKUP(②選手情報入力!I23,種目情報!$A$4:$B$46,2,FALSE),VLOOKUP(②選手情報入力!I23,種目情報!$E$4:$F$47,2,FALSE))))</f>
        <v/>
      </c>
      <c r="P15" t="str">
        <f>IF(E15="","",IF(②選手情報入力!J23="","",②選手情報入力!J23))</f>
        <v/>
      </c>
      <c r="Q15" s="39" t="str">
        <f>IF(E15="","",IF(②選手情報入力!I23="","",0))</f>
        <v/>
      </c>
      <c r="R15" t="str">
        <f>IF(E15="","",IF(②選手情報入力!I23="","",IF(I15=1,VLOOKUP(②選手情報入力!I23,種目情報!$A$4:$C$46,3,FALSE),VLOOKUP(②選手情報入力!I23,種目情報!$E$4:$G$46,3,FALSE))))</f>
        <v/>
      </c>
      <c r="S15" t="str">
        <f>IF(E15="","",IF(②選手情報入力!K23="","",IF(I15=1,VLOOKUP(②選手情報入力!K23,種目情報!$A$4:$B$29,2,FALSE),VLOOKUP(②選手情報入力!K23,種目情報!$E$4:$F$25,2,FALSE))))</f>
        <v/>
      </c>
      <c r="T15" t="str">
        <f>IF(E15="","",IF(②選手情報入力!L23="","",②選手情報入力!L23))</f>
        <v/>
      </c>
      <c r="U15" s="39" t="str">
        <f>IF(E15="","",IF(②選手情報入力!K23="","",0))</f>
        <v/>
      </c>
      <c r="V15" t="str">
        <f>IF(E15="","",IF(②選手情報入力!K23="","",IF(I15=1,VLOOKUP(②選手情報入力!K23,種目情報!$A$4:$C$29,3,FALSE),VLOOKUP(②選手情報入力!K23,種目情報!$E$4:$G$25,3,FALSE))))</f>
        <v/>
      </c>
      <c r="W15" t="str">
        <f>IF(E15="","",IF(②選手情報入力!M23="","",IF(I15=1,VLOOKUP(②選手情報入力!M23,種目情報!$A$4:$B$29,2,FALSE),VLOOKUP(②選手情報入力!M23,種目情報!$E$4:$F$25,2,FALSE))))</f>
        <v/>
      </c>
      <c r="X15" t="str">
        <f>IF(E15="","",IF(②選手情報入力!N23="","",②選手情報入力!N23))</f>
        <v/>
      </c>
      <c r="Y15" s="39" t="str">
        <f>IF(E15="","",IF(②選手情報入力!M23="","",0))</f>
        <v/>
      </c>
      <c r="Z15" t="str">
        <f>IF(E15="","",IF(②選手情報入力!M23="","",IF(I15=1,VLOOKUP(②選手情報入力!M23,種目情報!$A$4:$C$29,3,FALSE),VLOOKUP(②選手情報入力!M23,種目情報!$E$4:$G$25,3,FALSE))))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 x14ac:dyDescent="0.2">
      <c r="A16" t="str">
        <f>IF(E16="","",I16*1000000+①学校情報入力!$D$3*1000+②選手情報入力!A24)</f>
        <v/>
      </c>
      <c r="B16" t="str">
        <f>IF(E16="","",①学校情報入力!$D$3)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IF(E16="","",IF(②選手情報入力!I24="","",IF(I16=1,VLOOKUP(②選手情報入力!I24,種目情報!$A$4:$B$46,2,FALSE),VLOOKUP(②選手情報入力!I24,種目情報!$E$4:$F$47,2,FALSE))))</f>
        <v/>
      </c>
      <c r="P16" t="str">
        <f>IF(E16="","",IF(②選手情報入力!J24="","",②選手情報入力!J24))</f>
        <v/>
      </c>
      <c r="Q16" s="39" t="str">
        <f>IF(E16="","",IF(②選手情報入力!I24="","",0))</f>
        <v/>
      </c>
      <c r="R16" t="str">
        <f>IF(E16="","",IF(②選手情報入力!I24="","",IF(I16=1,VLOOKUP(②選手情報入力!I24,種目情報!$A$4:$C$46,3,FALSE),VLOOKUP(②選手情報入力!I24,種目情報!$E$4:$G$46,3,FALSE))))</f>
        <v/>
      </c>
      <c r="S16" t="str">
        <f>IF(E16="","",IF(②選手情報入力!K24="","",IF(I16=1,VLOOKUP(②選手情報入力!K24,種目情報!$A$4:$B$29,2,FALSE),VLOOKUP(②選手情報入力!K24,種目情報!$E$4:$F$25,2,FALSE))))</f>
        <v/>
      </c>
      <c r="T16" t="str">
        <f>IF(E16="","",IF(②選手情報入力!L24="","",②選手情報入力!L24))</f>
        <v/>
      </c>
      <c r="U16" s="39" t="str">
        <f>IF(E16="","",IF(②選手情報入力!K24="","",0))</f>
        <v/>
      </c>
      <c r="V16" t="str">
        <f>IF(E16="","",IF(②選手情報入力!K24="","",IF(I16=1,VLOOKUP(②選手情報入力!K24,種目情報!$A$4:$C$29,3,FALSE),VLOOKUP(②選手情報入力!K24,種目情報!$E$4:$G$25,3,FALSE))))</f>
        <v/>
      </c>
      <c r="W16" t="str">
        <f>IF(E16="","",IF(②選手情報入力!M24="","",IF(I16=1,VLOOKUP(②選手情報入力!M24,種目情報!$A$4:$B$29,2,FALSE),VLOOKUP(②選手情報入力!M24,種目情報!$E$4:$F$25,2,FALSE))))</f>
        <v/>
      </c>
      <c r="X16" t="str">
        <f>IF(E16="","",IF(②選手情報入力!N24="","",②選手情報入力!N24))</f>
        <v/>
      </c>
      <c r="Y16" s="39" t="str">
        <f>IF(E16="","",IF(②選手情報入力!M24="","",0))</f>
        <v/>
      </c>
      <c r="Z16" t="str">
        <f>IF(E16="","",IF(②選手情報入力!M24="","",IF(I16=1,VLOOKUP(②選手情報入力!M24,種目情報!$A$4:$C$29,3,FALSE),VLOOKUP(②選手情報入力!M24,種目情報!$E$4:$G$25,3,FALSE))))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 x14ac:dyDescent="0.2">
      <c r="A17" t="str">
        <f>IF(E17="","",I17*1000000+①学校情報入力!$D$3*1000+②選手情報入力!A25)</f>
        <v/>
      </c>
      <c r="B17" t="str">
        <f>IF(E17="","",①学校情報入力!$D$3)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IF(E17="","",IF(②選手情報入力!I25="","",IF(I17=1,VLOOKUP(②選手情報入力!I25,種目情報!$A$4:$B$46,2,FALSE),VLOOKUP(②選手情報入力!I25,種目情報!$E$4:$F$47,2,FALSE))))</f>
        <v/>
      </c>
      <c r="P17" t="str">
        <f>IF(E17="","",IF(②選手情報入力!J25="","",②選手情報入力!J25))</f>
        <v/>
      </c>
      <c r="Q17" s="39" t="str">
        <f>IF(E17="","",IF(②選手情報入力!I25="","",0))</f>
        <v/>
      </c>
      <c r="R17" t="str">
        <f>IF(E17="","",IF(②選手情報入力!I25="","",IF(I17=1,VLOOKUP(②選手情報入力!I25,種目情報!$A$4:$C$46,3,FALSE),VLOOKUP(②選手情報入力!I25,種目情報!$E$4:$G$46,3,FALSE))))</f>
        <v/>
      </c>
      <c r="S17" t="str">
        <f>IF(E17="","",IF(②選手情報入力!K25="","",IF(I17=1,VLOOKUP(②選手情報入力!K25,種目情報!$A$4:$B$29,2,FALSE),VLOOKUP(②選手情報入力!K25,種目情報!$E$4:$F$25,2,FALSE))))</f>
        <v/>
      </c>
      <c r="T17" t="str">
        <f>IF(E17="","",IF(②選手情報入力!L25="","",②選手情報入力!L25))</f>
        <v/>
      </c>
      <c r="U17" s="39" t="str">
        <f>IF(E17="","",IF(②選手情報入力!K25="","",0))</f>
        <v/>
      </c>
      <c r="V17" t="str">
        <f>IF(E17="","",IF(②選手情報入力!K25="","",IF(I17=1,VLOOKUP(②選手情報入力!K25,種目情報!$A$4:$C$29,3,FALSE),VLOOKUP(②選手情報入力!K25,種目情報!$E$4:$G$25,3,FALSE))))</f>
        <v/>
      </c>
      <c r="W17" t="str">
        <f>IF(E17="","",IF(②選手情報入力!M25="","",IF(I17=1,VLOOKUP(②選手情報入力!M25,種目情報!$A$4:$B$29,2,FALSE),VLOOKUP(②選手情報入力!M25,種目情報!$E$4:$F$25,2,FALSE))))</f>
        <v/>
      </c>
      <c r="X17" t="str">
        <f>IF(E17="","",IF(②選手情報入力!N25="","",②選手情報入力!N25))</f>
        <v/>
      </c>
      <c r="Y17" s="39" t="str">
        <f>IF(E17="","",IF(②選手情報入力!M25="","",0))</f>
        <v/>
      </c>
      <c r="Z17" t="str">
        <f>IF(E17="","",IF(②選手情報入力!M25="","",IF(I17=1,VLOOKUP(②選手情報入力!M25,種目情報!$A$4:$C$29,3,FALSE),VLOOKUP(②選手情報入力!M25,種目情報!$E$4:$G$25,3,FALSE))))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 x14ac:dyDescent="0.2">
      <c r="A18" t="str">
        <f>IF(E18="","",I18*1000000+①学校情報入力!$D$3*1000+②選手情報入力!A26)</f>
        <v/>
      </c>
      <c r="B18" t="str">
        <f>IF(E18="","",①学校情報入力!$D$3)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IF(E18="","",IF(②選手情報入力!I26="","",IF(I18=1,VLOOKUP(②選手情報入力!I26,種目情報!$A$4:$B$46,2,FALSE),VLOOKUP(②選手情報入力!I26,種目情報!$E$4:$F$47,2,FALSE))))</f>
        <v/>
      </c>
      <c r="P18" t="str">
        <f>IF(E18="","",IF(②選手情報入力!J26="","",②選手情報入力!J26))</f>
        <v/>
      </c>
      <c r="Q18" s="39" t="str">
        <f>IF(E18="","",IF(②選手情報入力!I26="","",0))</f>
        <v/>
      </c>
      <c r="R18" t="str">
        <f>IF(E18="","",IF(②選手情報入力!I26="","",IF(I18=1,VLOOKUP(②選手情報入力!I26,種目情報!$A$4:$C$46,3,FALSE),VLOOKUP(②選手情報入力!I26,種目情報!$E$4:$G$46,3,FALSE))))</f>
        <v/>
      </c>
      <c r="S18" t="str">
        <f>IF(E18="","",IF(②選手情報入力!K26="","",IF(I18=1,VLOOKUP(②選手情報入力!K26,種目情報!$A$4:$B$29,2,FALSE),VLOOKUP(②選手情報入力!K26,種目情報!$E$4:$F$25,2,FALSE))))</f>
        <v/>
      </c>
      <c r="T18" t="str">
        <f>IF(E18="","",IF(②選手情報入力!L26="","",②選手情報入力!L26))</f>
        <v/>
      </c>
      <c r="U18" s="39" t="str">
        <f>IF(E18="","",IF(②選手情報入力!K26="","",0))</f>
        <v/>
      </c>
      <c r="V18" t="str">
        <f>IF(E18="","",IF(②選手情報入力!K26="","",IF(I18=1,VLOOKUP(②選手情報入力!K26,種目情報!$A$4:$C$29,3,FALSE),VLOOKUP(②選手情報入力!K26,種目情報!$E$4:$G$25,3,FALSE))))</f>
        <v/>
      </c>
      <c r="W18" t="str">
        <f>IF(E18="","",IF(②選手情報入力!M26="","",IF(I18=1,VLOOKUP(②選手情報入力!M26,種目情報!$A$4:$B$29,2,FALSE),VLOOKUP(②選手情報入力!M26,種目情報!$E$4:$F$25,2,FALSE))))</f>
        <v/>
      </c>
      <c r="X18" t="str">
        <f>IF(E18="","",IF(②選手情報入力!N26="","",②選手情報入力!N26))</f>
        <v/>
      </c>
      <c r="Y18" s="39" t="str">
        <f>IF(E18="","",IF(②選手情報入力!M26="","",0))</f>
        <v/>
      </c>
      <c r="Z18" t="str">
        <f>IF(E18="","",IF(②選手情報入力!M26="","",IF(I18=1,VLOOKUP(②選手情報入力!M26,種目情報!$A$4:$C$29,3,FALSE),VLOOKUP(②選手情報入力!M26,種目情報!$E$4:$G$25,3,FALSE))))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 x14ac:dyDescent="0.2">
      <c r="A19" t="str">
        <f>IF(E19="","",I19*1000000+①学校情報入力!$D$3*1000+②選手情報入力!A27)</f>
        <v/>
      </c>
      <c r="B19" t="str">
        <f>IF(E19="","",①学校情報入力!$D$3)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IF(E19="","",IF(②選手情報入力!I27="","",IF(I19=1,VLOOKUP(②選手情報入力!I27,種目情報!$A$4:$B$46,2,FALSE),VLOOKUP(②選手情報入力!I27,種目情報!$E$4:$F$47,2,FALSE))))</f>
        <v/>
      </c>
      <c r="P19" t="str">
        <f>IF(E19="","",IF(②選手情報入力!J27="","",②選手情報入力!J27))</f>
        <v/>
      </c>
      <c r="Q19" s="39" t="str">
        <f>IF(E19="","",IF(②選手情報入力!I27="","",0))</f>
        <v/>
      </c>
      <c r="R19" t="str">
        <f>IF(E19="","",IF(②選手情報入力!I27="","",IF(I19=1,VLOOKUP(②選手情報入力!I27,種目情報!$A$4:$C$46,3,FALSE),VLOOKUP(②選手情報入力!I27,種目情報!$E$4:$G$46,3,FALSE))))</f>
        <v/>
      </c>
      <c r="S19" t="str">
        <f>IF(E19="","",IF(②選手情報入力!K27="","",IF(I19=1,VLOOKUP(②選手情報入力!K27,種目情報!$A$4:$B$29,2,FALSE),VLOOKUP(②選手情報入力!K27,種目情報!$E$4:$F$25,2,FALSE))))</f>
        <v/>
      </c>
      <c r="T19" t="str">
        <f>IF(E19="","",IF(②選手情報入力!L27="","",②選手情報入力!L27))</f>
        <v/>
      </c>
      <c r="U19" s="39" t="str">
        <f>IF(E19="","",IF(②選手情報入力!K27="","",0))</f>
        <v/>
      </c>
      <c r="V19" t="str">
        <f>IF(E19="","",IF(②選手情報入力!K27="","",IF(I19=1,VLOOKUP(②選手情報入力!K27,種目情報!$A$4:$C$29,3,FALSE),VLOOKUP(②選手情報入力!K27,種目情報!$E$4:$G$25,3,FALSE))))</f>
        <v/>
      </c>
      <c r="W19" t="str">
        <f>IF(E19="","",IF(②選手情報入力!M27="","",IF(I19=1,VLOOKUP(②選手情報入力!M27,種目情報!$A$4:$B$29,2,FALSE),VLOOKUP(②選手情報入力!M27,種目情報!$E$4:$F$25,2,FALSE))))</f>
        <v/>
      </c>
      <c r="X19" t="str">
        <f>IF(E19="","",IF(②選手情報入力!N27="","",②選手情報入力!N27))</f>
        <v/>
      </c>
      <c r="Y19" s="39" t="str">
        <f>IF(E19="","",IF(②選手情報入力!M27="","",0))</f>
        <v/>
      </c>
      <c r="Z19" t="str">
        <f>IF(E19="","",IF(②選手情報入力!M27="","",IF(I19=1,VLOOKUP(②選手情報入力!M27,種目情報!$A$4:$C$29,3,FALSE),VLOOKUP(②選手情報入力!M27,種目情報!$E$4:$G$25,3,FALSE))))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 x14ac:dyDescent="0.2">
      <c r="A20" t="str">
        <f>IF(E20="","",I20*1000000+①学校情報入力!$D$3*1000+②選手情報入力!A28)</f>
        <v/>
      </c>
      <c r="B20" t="str">
        <f>IF(E20="","",①学校情報入力!$D$3)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IF(E20="","",IF(②選手情報入力!I28="","",IF(I20=1,VLOOKUP(②選手情報入力!I28,種目情報!$A$4:$B$46,2,FALSE),VLOOKUP(②選手情報入力!I28,種目情報!$E$4:$F$47,2,FALSE))))</f>
        <v/>
      </c>
      <c r="P20" t="str">
        <f>IF(E20="","",IF(②選手情報入力!J28="","",②選手情報入力!J28))</f>
        <v/>
      </c>
      <c r="Q20" s="39" t="str">
        <f>IF(E20="","",IF(②選手情報入力!I28="","",0))</f>
        <v/>
      </c>
      <c r="R20" t="str">
        <f>IF(E20="","",IF(②選手情報入力!I28="","",IF(I20=1,VLOOKUP(②選手情報入力!I28,種目情報!$A$4:$C$46,3,FALSE),VLOOKUP(②選手情報入力!I28,種目情報!$E$4:$G$46,3,FALSE))))</f>
        <v/>
      </c>
      <c r="S20" t="str">
        <f>IF(E20="","",IF(②選手情報入力!K28="","",IF(I20=1,VLOOKUP(②選手情報入力!K28,種目情報!$A$4:$B$29,2,FALSE),VLOOKUP(②選手情報入力!K28,種目情報!$E$4:$F$25,2,FALSE))))</f>
        <v/>
      </c>
      <c r="T20" t="str">
        <f>IF(E20="","",IF(②選手情報入力!L28="","",②選手情報入力!L28))</f>
        <v/>
      </c>
      <c r="U20" s="39" t="str">
        <f>IF(E20="","",IF(②選手情報入力!K28="","",0))</f>
        <v/>
      </c>
      <c r="V20" t="str">
        <f>IF(E20="","",IF(②選手情報入力!K28="","",IF(I20=1,VLOOKUP(②選手情報入力!K28,種目情報!$A$4:$C$29,3,FALSE),VLOOKUP(②選手情報入力!K28,種目情報!$E$4:$G$25,3,FALSE))))</f>
        <v/>
      </c>
      <c r="W20" t="str">
        <f>IF(E20="","",IF(②選手情報入力!M28="","",IF(I20=1,VLOOKUP(②選手情報入力!M28,種目情報!$A$4:$B$29,2,FALSE),VLOOKUP(②選手情報入力!M28,種目情報!$E$4:$F$25,2,FALSE))))</f>
        <v/>
      </c>
      <c r="X20" t="str">
        <f>IF(E20="","",IF(②選手情報入力!N28="","",②選手情報入力!N28))</f>
        <v/>
      </c>
      <c r="Y20" s="39" t="str">
        <f>IF(E20="","",IF(②選手情報入力!M28="","",0))</f>
        <v/>
      </c>
      <c r="Z20" t="str">
        <f>IF(E20="","",IF(②選手情報入力!M28="","",IF(I20=1,VLOOKUP(②選手情報入力!M28,種目情報!$A$4:$C$29,3,FALSE),VLOOKUP(②選手情報入力!M28,種目情報!$E$4:$G$25,3,FALSE))))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 x14ac:dyDescent="0.2">
      <c r="A21" t="str">
        <f>IF(E21="","",I21*1000000+①学校情報入力!$D$3*1000+②選手情報入力!A29)</f>
        <v/>
      </c>
      <c r="B21" t="str">
        <f>IF(E21="","",①学校情報入力!$D$3)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IF(E21="","",IF(②選手情報入力!I29="","",IF(I21=1,VLOOKUP(②選手情報入力!I29,種目情報!$A$4:$B$46,2,FALSE),VLOOKUP(②選手情報入力!I29,種目情報!$E$4:$F$47,2,FALSE))))</f>
        <v/>
      </c>
      <c r="P21" t="str">
        <f>IF(E21="","",IF(②選手情報入力!J29="","",②選手情報入力!J29))</f>
        <v/>
      </c>
      <c r="Q21" s="39" t="str">
        <f>IF(E21="","",IF(②選手情報入力!I29="","",0))</f>
        <v/>
      </c>
      <c r="R21" t="str">
        <f>IF(E21="","",IF(②選手情報入力!I29="","",IF(I21=1,VLOOKUP(②選手情報入力!I29,種目情報!$A$4:$C$46,3,FALSE),VLOOKUP(②選手情報入力!I29,種目情報!$E$4:$G$46,3,FALSE))))</f>
        <v/>
      </c>
      <c r="S21" t="str">
        <f>IF(E21="","",IF(②選手情報入力!K29="","",IF(I21=1,VLOOKUP(②選手情報入力!K29,種目情報!$A$4:$B$29,2,FALSE),VLOOKUP(②選手情報入力!K29,種目情報!$E$4:$F$25,2,FALSE))))</f>
        <v/>
      </c>
      <c r="T21" t="str">
        <f>IF(E21="","",IF(②選手情報入力!L29="","",②選手情報入力!L29))</f>
        <v/>
      </c>
      <c r="U21" s="39" t="str">
        <f>IF(E21="","",IF(②選手情報入力!K29="","",0))</f>
        <v/>
      </c>
      <c r="V21" t="str">
        <f>IF(E21="","",IF(②選手情報入力!K29="","",IF(I21=1,VLOOKUP(②選手情報入力!K29,種目情報!$A$4:$C$29,3,FALSE),VLOOKUP(②選手情報入力!K29,種目情報!$E$4:$G$25,3,FALSE))))</f>
        <v/>
      </c>
      <c r="W21" t="str">
        <f>IF(E21="","",IF(②選手情報入力!M29="","",IF(I21=1,VLOOKUP(②選手情報入力!M29,種目情報!$A$4:$B$29,2,FALSE),VLOOKUP(②選手情報入力!M29,種目情報!$E$4:$F$25,2,FALSE))))</f>
        <v/>
      </c>
      <c r="X21" t="str">
        <f>IF(E21="","",IF(②選手情報入力!N29="","",②選手情報入力!N29))</f>
        <v/>
      </c>
      <c r="Y21" s="39" t="str">
        <f>IF(E21="","",IF(②選手情報入力!M29="","",0))</f>
        <v/>
      </c>
      <c r="Z21" t="str">
        <f>IF(E21="","",IF(②選手情報入力!M29="","",IF(I21=1,VLOOKUP(②選手情報入力!M29,種目情報!$A$4:$C$29,3,FALSE),VLOOKUP(②選手情報入力!M29,種目情報!$E$4:$G$25,3,FALSE))))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 x14ac:dyDescent="0.2">
      <c r="A22" t="str">
        <f>IF(E22="","",I22*1000000+①学校情報入力!$D$3*1000+②選手情報入力!A30)</f>
        <v/>
      </c>
      <c r="B22" t="str">
        <f>IF(E22="","",①学校情報入力!$D$3)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IF(E22="","",IF(②選手情報入力!I30="","",IF(I22=1,VLOOKUP(②選手情報入力!I30,種目情報!$A$4:$B$46,2,FALSE),VLOOKUP(②選手情報入力!I30,種目情報!$E$4:$F$47,2,FALSE))))</f>
        <v/>
      </c>
      <c r="P22" t="str">
        <f>IF(E22="","",IF(②選手情報入力!J30="","",②選手情報入力!J30))</f>
        <v/>
      </c>
      <c r="Q22" s="39" t="str">
        <f>IF(E22="","",IF(②選手情報入力!I30="","",0))</f>
        <v/>
      </c>
      <c r="R22" t="str">
        <f>IF(E22="","",IF(②選手情報入力!I30="","",IF(I22=1,VLOOKUP(②選手情報入力!I30,種目情報!$A$4:$C$46,3,FALSE),VLOOKUP(②選手情報入力!I30,種目情報!$E$4:$G$46,3,FALSE))))</f>
        <v/>
      </c>
      <c r="S22" t="str">
        <f>IF(E22="","",IF(②選手情報入力!K30="","",IF(I22=1,VLOOKUP(②選手情報入力!K30,種目情報!$A$4:$B$29,2,FALSE),VLOOKUP(②選手情報入力!K30,種目情報!$E$4:$F$25,2,FALSE))))</f>
        <v/>
      </c>
      <c r="T22" t="str">
        <f>IF(E22="","",IF(②選手情報入力!L30="","",②選手情報入力!L30))</f>
        <v/>
      </c>
      <c r="U22" s="39" t="str">
        <f>IF(E22="","",IF(②選手情報入力!K30="","",0))</f>
        <v/>
      </c>
      <c r="V22" t="str">
        <f>IF(E22="","",IF(②選手情報入力!K30="","",IF(I22=1,VLOOKUP(②選手情報入力!K30,種目情報!$A$4:$C$29,3,FALSE),VLOOKUP(②選手情報入力!K30,種目情報!$E$4:$G$25,3,FALSE))))</f>
        <v/>
      </c>
      <c r="W22" t="str">
        <f>IF(E22="","",IF(②選手情報入力!M30="","",IF(I22=1,VLOOKUP(②選手情報入力!M30,種目情報!$A$4:$B$29,2,FALSE),VLOOKUP(②選手情報入力!M30,種目情報!$E$4:$F$25,2,FALSE))))</f>
        <v/>
      </c>
      <c r="X22" t="str">
        <f>IF(E22="","",IF(②選手情報入力!N30="","",②選手情報入力!N30))</f>
        <v/>
      </c>
      <c r="Y22" s="39" t="str">
        <f>IF(E22="","",IF(②選手情報入力!M30="","",0))</f>
        <v/>
      </c>
      <c r="Z22" t="str">
        <f>IF(E22="","",IF(②選手情報入力!M30="","",IF(I22=1,VLOOKUP(②選手情報入力!M30,種目情報!$A$4:$C$29,3,FALSE),VLOOKUP(②選手情報入力!M30,種目情報!$E$4:$G$25,3,FALSE))))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 x14ac:dyDescent="0.2">
      <c r="A23" t="str">
        <f>IF(E23="","",I23*1000000+①学校情報入力!$D$3*1000+②選手情報入力!A31)</f>
        <v/>
      </c>
      <c r="B23" t="str">
        <f>IF(E23="","",①学校情報入力!$D$3)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IF(E23="","",IF(②選手情報入力!I31="","",IF(I23=1,VLOOKUP(②選手情報入力!I31,種目情報!$A$4:$B$46,2,FALSE),VLOOKUP(②選手情報入力!I31,種目情報!$E$4:$F$47,2,FALSE))))</f>
        <v/>
      </c>
      <c r="P23" t="str">
        <f>IF(E23="","",IF(②選手情報入力!J31="","",②選手情報入力!J31))</f>
        <v/>
      </c>
      <c r="Q23" s="39" t="str">
        <f>IF(E23="","",IF(②選手情報入力!I31="","",0))</f>
        <v/>
      </c>
      <c r="R23" t="str">
        <f>IF(E23="","",IF(②選手情報入力!I31="","",IF(I23=1,VLOOKUP(②選手情報入力!I31,種目情報!$A$4:$C$46,3,FALSE),VLOOKUP(②選手情報入力!I31,種目情報!$E$4:$G$46,3,FALSE))))</f>
        <v/>
      </c>
      <c r="S23" t="str">
        <f>IF(E23="","",IF(②選手情報入力!K31="","",IF(I23=1,VLOOKUP(②選手情報入力!K31,種目情報!$A$4:$B$29,2,FALSE),VLOOKUP(②選手情報入力!K31,種目情報!$E$4:$F$25,2,FALSE))))</f>
        <v/>
      </c>
      <c r="T23" t="str">
        <f>IF(E23="","",IF(②選手情報入力!L31="","",②選手情報入力!L31))</f>
        <v/>
      </c>
      <c r="U23" s="39" t="str">
        <f>IF(E23="","",IF(②選手情報入力!K31="","",0))</f>
        <v/>
      </c>
      <c r="V23" t="str">
        <f>IF(E23="","",IF(②選手情報入力!K31="","",IF(I23=1,VLOOKUP(②選手情報入力!K31,種目情報!$A$4:$C$29,3,FALSE),VLOOKUP(②選手情報入力!K31,種目情報!$E$4:$G$25,3,FALSE))))</f>
        <v/>
      </c>
      <c r="W23" t="str">
        <f>IF(E23="","",IF(②選手情報入力!M31="","",IF(I23=1,VLOOKUP(②選手情報入力!M31,種目情報!$A$4:$B$29,2,FALSE),VLOOKUP(②選手情報入力!M31,種目情報!$E$4:$F$25,2,FALSE))))</f>
        <v/>
      </c>
      <c r="X23" t="str">
        <f>IF(E23="","",IF(②選手情報入力!N31="","",②選手情報入力!N31))</f>
        <v/>
      </c>
      <c r="Y23" s="39" t="str">
        <f>IF(E23="","",IF(②選手情報入力!M31="","",0))</f>
        <v/>
      </c>
      <c r="Z23" t="str">
        <f>IF(E23="","",IF(②選手情報入力!M31="","",IF(I23=1,VLOOKUP(②選手情報入力!M31,種目情報!$A$4:$C$29,3,FALSE),VLOOKUP(②選手情報入力!M31,種目情報!$E$4:$G$25,3,FALSE))))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 x14ac:dyDescent="0.2">
      <c r="A24" t="str">
        <f>IF(E24="","",I24*1000000+①学校情報入力!$D$3*1000+②選手情報入力!A32)</f>
        <v/>
      </c>
      <c r="B24" t="str">
        <f>IF(E24="","",①学校情報入力!$D$3)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IF(E24="","",IF(②選手情報入力!I32="","",IF(I24=1,VLOOKUP(②選手情報入力!I32,種目情報!$A$4:$B$46,2,FALSE),VLOOKUP(②選手情報入力!I32,種目情報!$E$4:$F$47,2,FALSE))))</f>
        <v/>
      </c>
      <c r="P24" t="str">
        <f>IF(E24="","",IF(②選手情報入力!J32="","",②選手情報入力!J32))</f>
        <v/>
      </c>
      <c r="Q24" s="39" t="str">
        <f>IF(E24="","",IF(②選手情報入力!I32="","",0))</f>
        <v/>
      </c>
      <c r="R24" t="str">
        <f>IF(E24="","",IF(②選手情報入力!I32="","",IF(I24=1,VLOOKUP(②選手情報入力!I32,種目情報!$A$4:$C$46,3,FALSE),VLOOKUP(②選手情報入力!I32,種目情報!$E$4:$G$46,3,FALSE))))</f>
        <v/>
      </c>
      <c r="S24" t="str">
        <f>IF(E24="","",IF(②選手情報入力!K32="","",IF(I24=1,VLOOKUP(②選手情報入力!K32,種目情報!$A$4:$B$29,2,FALSE),VLOOKUP(②選手情報入力!K32,種目情報!$E$4:$F$25,2,FALSE))))</f>
        <v/>
      </c>
      <c r="T24" t="str">
        <f>IF(E24="","",IF(②選手情報入力!L32="","",②選手情報入力!L32))</f>
        <v/>
      </c>
      <c r="U24" s="39" t="str">
        <f>IF(E24="","",IF(②選手情報入力!K32="","",0))</f>
        <v/>
      </c>
      <c r="V24" t="str">
        <f>IF(E24="","",IF(②選手情報入力!K32="","",IF(I24=1,VLOOKUP(②選手情報入力!K32,種目情報!$A$4:$C$29,3,FALSE),VLOOKUP(②選手情報入力!K32,種目情報!$E$4:$G$25,3,FALSE))))</f>
        <v/>
      </c>
      <c r="W24" t="str">
        <f>IF(E24="","",IF(②選手情報入力!M32="","",IF(I24=1,VLOOKUP(②選手情報入力!M32,種目情報!$A$4:$B$29,2,FALSE),VLOOKUP(②選手情報入力!M32,種目情報!$E$4:$F$25,2,FALSE))))</f>
        <v/>
      </c>
      <c r="X24" t="str">
        <f>IF(E24="","",IF(②選手情報入力!N32="","",②選手情報入力!N32))</f>
        <v/>
      </c>
      <c r="Y24" s="39" t="str">
        <f>IF(E24="","",IF(②選手情報入力!M32="","",0))</f>
        <v/>
      </c>
      <c r="Z24" t="str">
        <f>IF(E24="","",IF(②選手情報入力!M32="","",IF(I24=1,VLOOKUP(②選手情報入力!M32,種目情報!$A$4:$C$29,3,FALSE),VLOOKUP(②選手情報入力!M32,種目情報!$E$4:$G$25,3,FALSE))))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 x14ac:dyDescent="0.2">
      <c r="A25" t="str">
        <f>IF(E25="","",I25*1000000+①学校情報入力!$D$3*1000+②選手情報入力!A33)</f>
        <v/>
      </c>
      <c r="B25" t="str">
        <f>IF(E25="","",①学校情報入力!$D$3)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IF(E25="","",IF(②選手情報入力!I33="","",IF(I25=1,VLOOKUP(②選手情報入力!I33,種目情報!$A$4:$B$46,2,FALSE),VLOOKUP(②選手情報入力!I33,種目情報!$E$4:$F$47,2,FALSE))))</f>
        <v/>
      </c>
      <c r="P25" t="str">
        <f>IF(E25="","",IF(②選手情報入力!J33="","",②選手情報入力!J33))</f>
        <v/>
      </c>
      <c r="Q25" s="39" t="str">
        <f>IF(E25="","",IF(②選手情報入力!I33="","",0))</f>
        <v/>
      </c>
      <c r="R25" t="str">
        <f>IF(E25="","",IF(②選手情報入力!I33="","",IF(I25=1,VLOOKUP(②選手情報入力!I33,種目情報!$A$4:$C$46,3,FALSE),VLOOKUP(②選手情報入力!I33,種目情報!$E$4:$G$46,3,FALSE))))</f>
        <v/>
      </c>
      <c r="S25" t="str">
        <f>IF(E25="","",IF(②選手情報入力!K33="","",IF(I25=1,VLOOKUP(②選手情報入力!K33,種目情報!$A$4:$B$29,2,FALSE),VLOOKUP(②選手情報入力!K33,種目情報!$E$4:$F$25,2,FALSE))))</f>
        <v/>
      </c>
      <c r="T25" t="str">
        <f>IF(E25="","",IF(②選手情報入力!L33="","",②選手情報入力!L33))</f>
        <v/>
      </c>
      <c r="U25" s="39" t="str">
        <f>IF(E25="","",IF(②選手情報入力!K33="","",0))</f>
        <v/>
      </c>
      <c r="V25" t="str">
        <f>IF(E25="","",IF(②選手情報入力!K33="","",IF(I25=1,VLOOKUP(②選手情報入力!K33,種目情報!$A$4:$C$29,3,FALSE),VLOOKUP(②選手情報入力!K33,種目情報!$E$4:$G$25,3,FALSE))))</f>
        <v/>
      </c>
      <c r="W25" t="str">
        <f>IF(E25="","",IF(②選手情報入力!M33="","",IF(I25=1,VLOOKUP(②選手情報入力!M33,種目情報!$A$4:$B$29,2,FALSE),VLOOKUP(②選手情報入力!M33,種目情報!$E$4:$F$25,2,FALSE))))</f>
        <v/>
      </c>
      <c r="X25" t="str">
        <f>IF(E25="","",IF(②選手情報入力!N33="","",②選手情報入力!N33))</f>
        <v/>
      </c>
      <c r="Y25" s="39" t="str">
        <f>IF(E25="","",IF(②選手情報入力!M33="","",0))</f>
        <v/>
      </c>
      <c r="Z25" t="str">
        <f>IF(E25="","",IF(②選手情報入力!M33="","",IF(I25=1,VLOOKUP(②選手情報入力!M33,種目情報!$A$4:$C$29,3,FALSE),VLOOKUP(②選手情報入力!M33,種目情報!$E$4:$G$25,3,FALSE))))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 x14ac:dyDescent="0.2">
      <c r="A26" t="str">
        <f>IF(E26="","",I26*1000000+①学校情報入力!$D$3*1000+②選手情報入力!A34)</f>
        <v/>
      </c>
      <c r="B26" t="str">
        <f>IF(E26="","",①学校情報入力!$D$3)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IF(E26="","",IF(②選手情報入力!I34="","",IF(I26=1,VLOOKUP(②選手情報入力!I34,種目情報!$A$4:$B$46,2,FALSE),VLOOKUP(②選手情報入力!I34,種目情報!$E$4:$F$47,2,FALSE))))</f>
        <v/>
      </c>
      <c r="P26" t="str">
        <f>IF(E26="","",IF(②選手情報入力!J34="","",②選手情報入力!J34))</f>
        <v/>
      </c>
      <c r="Q26" s="39" t="str">
        <f>IF(E26="","",IF(②選手情報入力!I34="","",0))</f>
        <v/>
      </c>
      <c r="R26" t="str">
        <f>IF(E26="","",IF(②選手情報入力!I34="","",IF(I26=1,VLOOKUP(②選手情報入力!I34,種目情報!$A$4:$C$46,3,FALSE),VLOOKUP(②選手情報入力!I34,種目情報!$E$4:$G$46,3,FALSE))))</f>
        <v/>
      </c>
      <c r="S26" t="str">
        <f>IF(E26="","",IF(②選手情報入力!K34="","",IF(I26=1,VLOOKUP(②選手情報入力!K34,種目情報!$A$4:$B$29,2,FALSE),VLOOKUP(②選手情報入力!K34,種目情報!$E$4:$F$25,2,FALSE))))</f>
        <v/>
      </c>
      <c r="T26" t="str">
        <f>IF(E26="","",IF(②選手情報入力!L34="","",②選手情報入力!L34))</f>
        <v/>
      </c>
      <c r="U26" s="39" t="str">
        <f>IF(E26="","",IF(②選手情報入力!K34="","",0))</f>
        <v/>
      </c>
      <c r="V26" t="str">
        <f>IF(E26="","",IF(②選手情報入力!K34="","",IF(I26=1,VLOOKUP(②選手情報入力!K34,種目情報!$A$4:$C$29,3,FALSE),VLOOKUP(②選手情報入力!K34,種目情報!$E$4:$G$25,3,FALSE))))</f>
        <v/>
      </c>
      <c r="W26" t="str">
        <f>IF(E26="","",IF(②選手情報入力!M34="","",IF(I26=1,VLOOKUP(②選手情報入力!M34,種目情報!$A$4:$B$29,2,FALSE),VLOOKUP(②選手情報入力!M34,種目情報!$E$4:$F$25,2,FALSE))))</f>
        <v/>
      </c>
      <c r="X26" t="str">
        <f>IF(E26="","",IF(②選手情報入力!N34="","",②選手情報入力!N34))</f>
        <v/>
      </c>
      <c r="Y26" s="39" t="str">
        <f>IF(E26="","",IF(②選手情報入力!M34="","",0))</f>
        <v/>
      </c>
      <c r="Z26" t="str">
        <f>IF(E26="","",IF(②選手情報入力!M34="","",IF(I26=1,VLOOKUP(②選手情報入力!M34,種目情報!$A$4:$C$29,3,FALSE),VLOOKUP(②選手情報入力!M34,種目情報!$E$4:$G$25,3,FALSE))))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 x14ac:dyDescent="0.2">
      <c r="A27" t="str">
        <f>IF(E27="","",I27*1000000+①学校情報入力!$D$3*1000+②選手情報入力!A35)</f>
        <v/>
      </c>
      <c r="B27" t="str">
        <f>IF(E27="","",①学校情報入力!$D$3)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IF(E27="","",IF(②選手情報入力!I35="","",IF(I27=1,VLOOKUP(②選手情報入力!I35,種目情報!$A$4:$B$46,2,FALSE),VLOOKUP(②選手情報入力!I35,種目情報!$E$4:$F$47,2,FALSE))))</f>
        <v/>
      </c>
      <c r="P27" t="str">
        <f>IF(E27="","",IF(②選手情報入力!J35="","",②選手情報入力!J35))</f>
        <v/>
      </c>
      <c r="Q27" s="39" t="str">
        <f>IF(E27="","",IF(②選手情報入力!I35="","",0))</f>
        <v/>
      </c>
      <c r="R27" t="str">
        <f>IF(E27="","",IF(②選手情報入力!I35="","",IF(I27=1,VLOOKUP(②選手情報入力!I35,種目情報!$A$4:$C$46,3,FALSE),VLOOKUP(②選手情報入力!I35,種目情報!$E$4:$G$46,3,FALSE))))</f>
        <v/>
      </c>
      <c r="S27" t="str">
        <f>IF(E27="","",IF(②選手情報入力!K35="","",IF(I27=1,VLOOKUP(②選手情報入力!K35,種目情報!$A$4:$B$29,2,FALSE),VLOOKUP(②選手情報入力!K35,種目情報!$E$4:$F$25,2,FALSE))))</f>
        <v/>
      </c>
      <c r="T27" t="str">
        <f>IF(E27="","",IF(②選手情報入力!L35="","",②選手情報入力!L35))</f>
        <v/>
      </c>
      <c r="U27" s="39" t="str">
        <f>IF(E27="","",IF(②選手情報入力!K35="","",0))</f>
        <v/>
      </c>
      <c r="V27" t="str">
        <f>IF(E27="","",IF(②選手情報入力!K35="","",IF(I27=1,VLOOKUP(②選手情報入力!K35,種目情報!$A$4:$C$29,3,FALSE),VLOOKUP(②選手情報入力!K35,種目情報!$E$4:$G$25,3,FALSE))))</f>
        <v/>
      </c>
      <c r="W27" t="str">
        <f>IF(E27="","",IF(②選手情報入力!M35="","",IF(I27=1,VLOOKUP(②選手情報入力!M35,種目情報!$A$4:$B$29,2,FALSE),VLOOKUP(②選手情報入力!M35,種目情報!$E$4:$F$25,2,FALSE))))</f>
        <v/>
      </c>
      <c r="X27" t="str">
        <f>IF(E27="","",IF(②選手情報入力!N35="","",②選手情報入力!N35))</f>
        <v/>
      </c>
      <c r="Y27" s="39" t="str">
        <f>IF(E27="","",IF(②選手情報入力!M35="","",0))</f>
        <v/>
      </c>
      <c r="Z27" t="str">
        <f>IF(E27="","",IF(②選手情報入力!M35="","",IF(I27=1,VLOOKUP(②選手情報入力!M35,種目情報!$A$4:$C$29,3,FALSE),VLOOKUP(②選手情報入力!M35,種目情報!$E$4:$G$25,3,FALSE))))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 x14ac:dyDescent="0.2">
      <c r="A28" t="str">
        <f>IF(E28="","",I28*1000000+①学校情報入力!$D$3*1000+②選手情報入力!A36)</f>
        <v/>
      </c>
      <c r="B28" t="str">
        <f>IF(E28="","",①学校情報入力!$D$3)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IF(E28="","",IF(②選手情報入力!I36="","",IF(I28=1,VLOOKUP(②選手情報入力!I36,種目情報!$A$4:$B$46,2,FALSE),VLOOKUP(②選手情報入力!I36,種目情報!$E$4:$F$47,2,FALSE))))</f>
        <v/>
      </c>
      <c r="P28" t="str">
        <f>IF(E28="","",IF(②選手情報入力!J36="","",②選手情報入力!J36))</f>
        <v/>
      </c>
      <c r="Q28" s="39" t="str">
        <f>IF(E28="","",IF(②選手情報入力!I36="","",0))</f>
        <v/>
      </c>
      <c r="R28" t="str">
        <f>IF(E28="","",IF(②選手情報入力!I36="","",IF(I28=1,VLOOKUP(②選手情報入力!I36,種目情報!$A$4:$C$46,3,FALSE),VLOOKUP(②選手情報入力!I36,種目情報!$E$4:$G$46,3,FALSE))))</f>
        <v/>
      </c>
      <c r="S28" t="str">
        <f>IF(E28="","",IF(②選手情報入力!K36="","",IF(I28=1,VLOOKUP(②選手情報入力!K36,種目情報!$A$4:$B$29,2,FALSE),VLOOKUP(②選手情報入力!K36,種目情報!$E$4:$F$25,2,FALSE))))</f>
        <v/>
      </c>
      <c r="T28" t="str">
        <f>IF(E28="","",IF(②選手情報入力!L36="","",②選手情報入力!L36))</f>
        <v/>
      </c>
      <c r="U28" s="39" t="str">
        <f>IF(E28="","",IF(②選手情報入力!K36="","",0))</f>
        <v/>
      </c>
      <c r="V28" t="str">
        <f>IF(E28="","",IF(②選手情報入力!K36="","",IF(I28=1,VLOOKUP(②選手情報入力!K36,種目情報!$A$4:$C$29,3,FALSE),VLOOKUP(②選手情報入力!K36,種目情報!$E$4:$G$25,3,FALSE))))</f>
        <v/>
      </c>
      <c r="W28" t="str">
        <f>IF(E28="","",IF(②選手情報入力!M36="","",IF(I28=1,VLOOKUP(②選手情報入力!M36,種目情報!$A$4:$B$29,2,FALSE),VLOOKUP(②選手情報入力!M36,種目情報!$E$4:$F$25,2,FALSE))))</f>
        <v/>
      </c>
      <c r="X28" t="str">
        <f>IF(E28="","",IF(②選手情報入力!N36="","",②選手情報入力!N36))</f>
        <v/>
      </c>
      <c r="Y28" s="39" t="str">
        <f>IF(E28="","",IF(②選手情報入力!M36="","",0))</f>
        <v/>
      </c>
      <c r="Z28" t="str">
        <f>IF(E28="","",IF(②選手情報入力!M36="","",IF(I28=1,VLOOKUP(②選手情報入力!M36,種目情報!$A$4:$C$29,3,FALSE),VLOOKUP(②選手情報入力!M36,種目情報!$E$4:$G$25,3,FALSE))))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 x14ac:dyDescent="0.2">
      <c r="A29" t="str">
        <f>IF(E29="","",I29*1000000+①学校情報入力!$D$3*1000+②選手情報入力!A37)</f>
        <v/>
      </c>
      <c r="B29" t="str">
        <f>IF(E29="","",①学校情報入力!$D$3)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IF(E29="","",IF(②選手情報入力!I37="","",IF(I29=1,VLOOKUP(②選手情報入力!I37,種目情報!$A$4:$B$46,2,FALSE),VLOOKUP(②選手情報入力!I37,種目情報!$E$4:$F$47,2,FALSE))))</f>
        <v/>
      </c>
      <c r="P29" t="str">
        <f>IF(E29="","",IF(②選手情報入力!J37="","",②選手情報入力!J37))</f>
        <v/>
      </c>
      <c r="Q29" s="39" t="str">
        <f>IF(E29="","",IF(②選手情報入力!I37="","",0))</f>
        <v/>
      </c>
      <c r="R29" t="str">
        <f>IF(E29="","",IF(②選手情報入力!I37="","",IF(I29=1,VLOOKUP(②選手情報入力!I37,種目情報!$A$4:$C$46,3,FALSE),VLOOKUP(②選手情報入力!I37,種目情報!$E$4:$G$46,3,FALSE))))</f>
        <v/>
      </c>
      <c r="S29" t="str">
        <f>IF(E29="","",IF(②選手情報入力!K37="","",IF(I29=1,VLOOKUP(②選手情報入力!K37,種目情報!$A$4:$B$29,2,FALSE),VLOOKUP(②選手情報入力!K37,種目情報!$E$4:$F$25,2,FALSE))))</f>
        <v/>
      </c>
      <c r="T29" t="str">
        <f>IF(E29="","",IF(②選手情報入力!L37="","",②選手情報入力!L37))</f>
        <v/>
      </c>
      <c r="U29" s="39" t="str">
        <f>IF(E29="","",IF(②選手情報入力!K37="","",0))</f>
        <v/>
      </c>
      <c r="V29" t="str">
        <f>IF(E29="","",IF(②選手情報入力!K37="","",IF(I29=1,VLOOKUP(②選手情報入力!K37,種目情報!$A$4:$C$29,3,FALSE),VLOOKUP(②選手情報入力!K37,種目情報!$E$4:$G$25,3,FALSE))))</f>
        <v/>
      </c>
      <c r="W29" t="str">
        <f>IF(E29="","",IF(②選手情報入力!M37="","",IF(I29=1,VLOOKUP(②選手情報入力!M37,種目情報!$A$4:$B$29,2,FALSE),VLOOKUP(②選手情報入力!M37,種目情報!$E$4:$F$25,2,FALSE))))</f>
        <v/>
      </c>
      <c r="X29" t="str">
        <f>IF(E29="","",IF(②選手情報入力!N37="","",②選手情報入力!N37))</f>
        <v/>
      </c>
      <c r="Y29" s="39" t="str">
        <f>IF(E29="","",IF(②選手情報入力!M37="","",0))</f>
        <v/>
      </c>
      <c r="Z29" t="str">
        <f>IF(E29="","",IF(②選手情報入力!M37="","",IF(I29=1,VLOOKUP(②選手情報入力!M37,種目情報!$A$4:$C$29,3,FALSE),VLOOKUP(②選手情報入力!M37,種目情報!$E$4:$G$25,3,FALSE))))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 x14ac:dyDescent="0.2">
      <c r="A30" t="str">
        <f>IF(E30="","",I30*1000000+①学校情報入力!$D$3*1000+②選手情報入力!A38)</f>
        <v/>
      </c>
      <c r="B30" t="str">
        <f>IF(E30="","",①学校情報入力!$D$3)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IF(E30="","",IF(②選手情報入力!I38="","",IF(I30=1,VLOOKUP(②選手情報入力!I38,種目情報!$A$4:$B$46,2,FALSE),VLOOKUP(②選手情報入力!I38,種目情報!$E$4:$F$47,2,FALSE))))</f>
        <v/>
      </c>
      <c r="P30" t="str">
        <f>IF(E30="","",IF(②選手情報入力!J38="","",②選手情報入力!J38))</f>
        <v/>
      </c>
      <c r="Q30" s="39" t="str">
        <f>IF(E30="","",IF(②選手情報入力!I38="","",0))</f>
        <v/>
      </c>
      <c r="R30" t="str">
        <f>IF(E30="","",IF(②選手情報入力!I38="","",IF(I30=1,VLOOKUP(②選手情報入力!I38,種目情報!$A$4:$C$46,3,FALSE),VLOOKUP(②選手情報入力!I38,種目情報!$E$4:$G$46,3,FALSE))))</f>
        <v/>
      </c>
      <c r="S30" t="str">
        <f>IF(E30="","",IF(②選手情報入力!K38="","",IF(I30=1,VLOOKUP(②選手情報入力!K38,種目情報!$A$4:$B$29,2,FALSE),VLOOKUP(②選手情報入力!K38,種目情報!$E$4:$F$25,2,FALSE))))</f>
        <v/>
      </c>
      <c r="T30" t="str">
        <f>IF(E30="","",IF(②選手情報入力!L38="","",②選手情報入力!L38))</f>
        <v/>
      </c>
      <c r="U30" s="39" t="str">
        <f>IF(E30="","",IF(②選手情報入力!K38="","",0))</f>
        <v/>
      </c>
      <c r="V30" t="str">
        <f>IF(E30="","",IF(②選手情報入力!K38="","",IF(I30=1,VLOOKUP(②選手情報入力!K38,種目情報!$A$4:$C$29,3,FALSE),VLOOKUP(②選手情報入力!K38,種目情報!$E$4:$G$25,3,FALSE))))</f>
        <v/>
      </c>
      <c r="W30" t="str">
        <f>IF(E30="","",IF(②選手情報入力!M38="","",IF(I30=1,VLOOKUP(②選手情報入力!M38,種目情報!$A$4:$B$29,2,FALSE),VLOOKUP(②選手情報入力!M38,種目情報!$E$4:$F$25,2,FALSE))))</f>
        <v/>
      </c>
      <c r="X30" t="str">
        <f>IF(E30="","",IF(②選手情報入力!N38="","",②選手情報入力!N38))</f>
        <v/>
      </c>
      <c r="Y30" s="39" t="str">
        <f>IF(E30="","",IF(②選手情報入力!M38="","",0))</f>
        <v/>
      </c>
      <c r="Z30" t="str">
        <f>IF(E30="","",IF(②選手情報入力!M38="","",IF(I30=1,VLOOKUP(②選手情報入力!M38,種目情報!$A$4:$C$29,3,FALSE),VLOOKUP(②選手情報入力!M38,種目情報!$E$4:$G$25,3,FALSE))))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 x14ac:dyDescent="0.2">
      <c r="A31" t="str">
        <f>IF(E31="","",I31*1000000+①学校情報入力!$D$3*1000+②選手情報入力!A39)</f>
        <v/>
      </c>
      <c r="B31" t="str">
        <f>IF(E31="","",①学校情報入力!$D$3)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IF(E31="","",IF(②選手情報入力!I39="","",IF(I31=1,VLOOKUP(②選手情報入力!I39,種目情報!$A$4:$B$46,2,FALSE),VLOOKUP(②選手情報入力!I39,種目情報!$E$4:$F$47,2,FALSE))))</f>
        <v/>
      </c>
      <c r="P31" t="str">
        <f>IF(E31="","",IF(②選手情報入力!J39="","",②選手情報入力!J39))</f>
        <v/>
      </c>
      <c r="Q31" s="39" t="str">
        <f>IF(E31="","",IF(②選手情報入力!I39="","",0))</f>
        <v/>
      </c>
      <c r="R31" t="str">
        <f>IF(E31="","",IF(②選手情報入力!I39="","",IF(I31=1,VLOOKUP(②選手情報入力!I39,種目情報!$A$4:$C$46,3,FALSE),VLOOKUP(②選手情報入力!I39,種目情報!$E$4:$G$46,3,FALSE))))</f>
        <v/>
      </c>
      <c r="S31" t="str">
        <f>IF(E31="","",IF(②選手情報入力!K39="","",IF(I31=1,VLOOKUP(②選手情報入力!K39,種目情報!$A$4:$B$29,2,FALSE),VLOOKUP(②選手情報入力!K39,種目情報!$E$4:$F$25,2,FALSE))))</f>
        <v/>
      </c>
      <c r="T31" t="str">
        <f>IF(E31="","",IF(②選手情報入力!L39="","",②選手情報入力!L39))</f>
        <v/>
      </c>
      <c r="U31" s="39" t="str">
        <f>IF(E31="","",IF(②選手情報入力!K39="","",0))</f>
        <v/>
      </c>
      <c r="V31" t="str">
        <f>IF(E31="","",IF(②選手情報入力!K39="","",IF(I31=1,VLOOKUP(②選手情報入力!K39,種目情報!$A$4:$C$29,3,FALSE),VLOOKUP(②選手情報入力!K39,種目情報!$E$4:$G$25,3,FALSE))))</f>
        <v/>
      </c>
      <c r="W31" t="str">
        <f>IF(E31="","",IF(②選手情報入力!M39="","",IF(I31=1,VLOOKUP(②選手情報入力!M39,種目情報!$A$4:$B$29,2,FALSE),VLOOKUP(②選手情報入力!M39,種目情報!$E$4:$F$25,2,FALSE))))</f>
        <v/>
      </c>
      <c r="X31" t="str">
        <f>IF(E31="","",IF(②選手情報入力!N39="","",②選手情報入力!N39))</f>
        <v/>
      </c>
      <c r="Y31" s="39" t="str">
        <f>IF(E31="","",IF(②選手情報入力!M39="","",0))</f>
        <v/>
      </c>
      <c r="Z31" t="str">
        <f>IF(E31="","",IF(②選手情報入力!M39="","",IF(I31=1,VLOOKUP(②選手情報入力!M39,種目情報!$A$4:$C$29,3,FALSE),VLOOKUP(②選手情報入力!M39,種目情報!$E$4:$G$25,3,FALSE))))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 x14ac:dyDescent="0.2">
      <c r="A32" t="str">
        <f>IF(E32="","",I32*1000000+①学校情報入力!$D$3*1000+②選手情報入力!A40)</f>
        <v/>
      </c>
      <c r="B32" t="str">
        <f>IF(E32="","",①学校情報入力!$D$3)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IF(E32="","",IF(②選手情報入力!I40="","",IF(I32=1,VLOOKUP(②選手情報入力!I40,種目情報!$A$4:$B$46,2,FALSE),VLOOKUP(②選手情報入力!I40,種目情報!$E$4:$F$47,2,FALSE))))</f>
        <v/>
      </c>
      <c r="P32" t="str">
        <f>IF(E32="","",IF(②選手情報入力!J40="","",②選手情報入力!J40))</f>
        <v/>
      </c>
      <c r="Q32" s="39" t="str">
        <f>IF(E32="","",IF(②選手情報入力!I40="","",0))</f>
        <v/>
      </c>
      <c r="R32" t="str">
        <f>IF(E32="","",IF(②選手情報入力!I40="","",IF(I32=1,VLOOKUP(②選手情報入力!I40,種目情報!$A$4:$C$46,3,FALSE),VLOOKUP(②選手情報入力!I40,種目情報!$E$4:$G$46,3,FALSE))))</f>
        <v/>
      </c>
      <c r="S32" t="str">
        <f>IF(E32="","",IF(②選手情報入力!K40="","",IF(I32=1,VLOOKUP(②選手情報入力!K40,種目情報!$A$4:$B$29,2,FALSE),VLOOKUP(②選手情報入力!K40,種目情報!$E$4:$F$25,2,FALSE))))</f>
        <v/>
      </c>
      <c r="T32" t="str">
        <f>IF(E32="","",IF(②選手情報入力!L40="","",②選手情報入力!L40))</f>
        <v/>
      </c>
      <c r="U32" s="39" t="str">
        <f>IF(E32="","",IF(②選手情報入力!K40="","",0))</f>
        <v/>
      </c>
      <c r="V32" t="str">
        <f>IF(E32="","",IF(②選手情報入力!K40="","",IF(I32=1,VLOOKUP(②選手情報入力!K40,種目情報!$A$4:$C$29,3,FALSE),VLOOKUP(②選手情報入力!K40,種目情報!$E$4:$G$25,3,FALSE))))</f>
        <v/>
      </c>
      <c r="W32" t="str">
        <f>IF(E32="","",IF(②選手情報入力!M40="","",IF(I32=1,VLOOKUP(②選手情報入力!M40,種目情報!$A$4:$B$29,2,FALSE),VLOOKUP(②選手情報入力!M40,種目情報!$E$4:$F$25,2,FALSE))))</f>
        <v/>
      </c>
      <c r="X32" t="str">
        <f>IF(E32="","",IF(②選手情報入力!N40="","",②選手情報入力!N40))</f>
        <v/>
      </c>
      <c r="Y32" s="39" t="str">
        <f>IF(E32="","",IF(②選手情報入力!M40="","",0))</f>
        <v/>
      </c>
      <c r="Z32" t="str">
        <f>IF(E32="","",IF(②選手情報入力!M40="","",IF(I32=1,VLOOKUP(②選手情報入力!M40,種目情報!$A$4:$C$29,3,FALSE),VLOOKUP(②選手情報入力!M40,種目情報!$E$4:$G$25,3,FALSE))))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 x14ac:dyDescent="0.2">
      <c r="A33" t="str">
        <f>IF(E33="","",I33*1000000+①学校情報入力!$D$3*1000+②選手情報入力!A41)</f>
        <v/>
      </c>
      <c r="B33" t="str">
        <f>IF(E33="","",①学校情報入力!$D$3)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IF(E33="","",IF(②選手情報入力!I41="","",IF(I33=1,VLOOKUP(②選手情報入力!I41,種目情報!$A$4:$B$46,2,FALSE),VLOOKUP(②選手情報入力!I41,種目情報!$E$4:$F$47,2,FALSE))))</f>
        <v/>
      </c>
      <c r="P33" t="str">
        <f>IF(E33="","",IF(②選手情報入力!J41="","",②選手情報入力!J41))</f>
        <v/>
      </c>
      <c r="Q33" s="39" t="str">
        <f>IF(E33="","",IF(②選手情報入力!I41="","",0))</f>
        <v/>
      </c>
      <c r="R33" t="str">
        <f>IF(E33="","",IF(②選手情報入力!I41="","",IF(I33=1,VLOOKUP(②選手情報入力!I41,種目情報!$A$4:$C$46,3,FALSE),VLOOKUP(②選手情報入力!I41,種目情報!$E$4:$G$46,3,FALSE))))</f>
        <v/>
      </c>
      <c r="S33" t="str">
        <f>IF(E33="","",IF(②選手情報入力!K41="","",IF(I33=1,VLOOKUP(②選手情報入力!K41,種目情報!$A$4:$B$29,2,FALSE),VLOOKUP(②選手情報入力!K41,種目情報!$E$4:$F$25,2,FALSE))))</f>
        <v/>
      </c>
      <c r="T33" t="str">
        <f>IF(E33="","",IF(②選手情報入力!L41="","",②選手情報入力!L41))</f>
        <v/>
      </c>
      <c r="U33" s="39" t="str">
        <f>IF(E33="","",IF(②選手情報入力!K41="","",0))</f>
        <v/>
      </c>
      <c r="V33" t="str">
        <f>IF(E33="","",IF(②選手情報入力!K41="","",IF(I33=1,VLOOKUP(②選手情報入力!K41,種目情報!$A$4:$C$29,3,FALSE),VLOOKUP(②選手情報入力!K41,種目情報!$E$4:$G$25,3,FALSE))))</f>
        <v/>
      </c>
      <c r="W33" t="str">
        <f>IF(E33="","",IF(②選手情報入力!M41="","",IF(I33=1,VLOOKUP(②選手情報入力!M41,種目情報!$A$4:$B$29,2,FALSE),VLOOKUP(②選手情報入力!M41,種目情報!$E$4:$F$25,2,FALSE))))</f>
        <v/>
      </c>
      <c r="X33" t="str">
        <f>IF(E33="","",IF(②選手情報入力!N41="","",②選手情報入力!N41))</f>
        <v/>
      </c>
      <c r="Y33" s="39" t="str">
        <f>IF(E33="","",IF(②選手情報入力!M41="","",0))</f>
        <v/>
      </c>
      <c r="Z33" t="str">
        <f>IF(E33="","",IF(②選手情報入力!M41="","",IF(I33=1,VLOOKUP(②選手情報入力!M41,種目情報!$A$4:$C$29,3,FALSE),VLOOKUP(②選手情報入力!M41,種目情報!$E$4:$G$25,3,FALSE))))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 x14ac:dyDescent="0.2">
      <c r="A34" t="str">
        <f>IF(E34="","",I34*1000000+①学校情報入力!$D$3*1000+②選手情報入力!A42)</f>
        <v/>
      </c>
      <c r="B34" t="str">
        <f>IF(E34="","",①学校情報入力!$D$3)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IF(E34="","",IF(②選手情報入力!I42="","",IF(I34=1,VLOOKUP(②選手情報入力!I42,種目情報!$A$4:$B$46,2,FALSE),VLOOKUP(②選手情報入力!I42,種目情報!$E$4:$F$47,2,FALSE))))</f>
        <v/>
      </c>
      <c r="P34" t="str">
        <f>IF(E34="","",IF(②選手情報入力!J42="","",②選手情報入力!J42))</f>
        <v/>
      </c>
      <c r="Q34" s="39" t="str">
        <f>IF(E34="","",IF(②選手情報入力!I42="","",0))</f>
        <v/>
      </c>
      <c r="R34" t="str">
        <f>IF(E34="","",IF(②選手情報入力!I42="","",IF(I34=1,VLOOKUP(②選手情報入力!I42,種目情報!$A$4:$C$46,3,FALSE),VLOOKUP(②選手情報入力!I42,種目情報!$E$4:$G$46,3,FALSE))))</f>
        <v/>
      </c>
      <c r="S34" t="str">
        <f>IF(E34="","",IF(②選手情報入力!K42="","",IF(I34=1,VLOOKUP(②選手情報入力!K42,種目情報!$A$4:$B$29,2,FALSE),VLOOKUP(②選手情報入力!K42,種目情報!$E$4:$F$25,2,FALSE))))</f>
        <v/>
      </c>
      <c r="T34" t="str">
        <f>IF(E34="","",IF(②選手情報入力!L42="","",②選手情報入力!L42))</f>
        <v/>
      </c>
      <c r="U34" s="39" t="str">
        <f>IF(E34="","",IF(②選手情報入力!K42="","",0))</f>
        <v/>
      </c>
      <c r="V34" t="str">
        <f>IF(E34="","",IF(②選手情報入力!K42="","",IF(I34=1,VLOOKUP(②選手情報入力!K42,種目情報!$A$4:$C$29,3,FALSE),VLOOKUP(②選手情報入力!K42,種目情報!$E$4:$G$25,3,FALSE))))</f>
        <v/>
      </c>
      <c r="W34" t="str">
        <f>IF(E34="","",IF(②選手情報入力!M42="","",IF(I34=1,VLOOKUP(②選手情報入力!M42,種目情報!$A$4:$B$29,2,FALSE),VLOOKUP(②選手情報入力!M42,種目情報!$E$4:$F$25,2,FALSE))))</f>
        <v/>
      </c>
      <c r="X34" t="str">
        <f>IF(E34="","",IF(②選手情報入力!N42="","",②選手情報入力!N42))</f>
        <v/>
      </c>
      <c r="Y34" s="39" t="str">
        <f>IF(E34="","",IF(②選手情報入力!M42="","",0))</f>
        <v/>
      </c>
      <c r="Z34" t="str">
        <f>IF(E34="","",IF(②選手情報入力!M42="","",IF(I34=1,VLOOKUP(②選手情報入力!M42,種目情報!$A$4:$C$29,3,FALSE),VLOOKUP(②選手情報入力!M42,種目情報!$E$4:$G$25,3,FALSE))))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 x14ac:dyDescent="0.2">
      <c r="A35" t="str">
        <f>IF(E35="","",I35*1000000+①学校情報入力!$D$3*1000+②選手情報入力!A43)</f>
        <v/>
      </c>
      <c r="B35" t="str">
        <f>IF(E35="","",①学校情報入力!$D$3)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IF(E35="","",IF(②選手情報入力!I43="","",IF(I35=1,VLOOKUP(②選手情報入力!I43,種目情報!$A$4:$B$46,2,FALSE),VLOOKUP(②選手情報入力!I43,種目情報!$E$4:$F$47,2,FALSE))))</f>
        <v/>
      </c>
      <c r="P35" t="str">
        <f>IF(E35="","",IF(②選手情報入力!J43="","",②選手情報入力!J43))</f>
        <v/>
      </c>
      <c r="Q35" s="39" t="str">
        <f>IF(E35="","",IF(②選手情報入力!I43="","",0))</f>
        <v/>
      </c>
      <c r="R35" t="str">
        <f>IF(E35="","",IF(②選手情報入力!I43="","",IF(I35=1,VLOOKUP(②選手情報入力!I43,種目情報!$A$4:$C$46,3,FALSE),VLOOKUP(②選手情報入力!I43,種目情報!$E$4:$G$46,3,FALSE))))</f>
        <v/>
      </c>
      <c r="S35" t="str">
        <f>IF(E35="","",IF(②選手情報入力!K43="","",IF(I35=1,VLOOKUP(②選手情報入力!K43,種目情報!$A$4:$B$29,2,FALSE),VLOOKUP(②選手情報入力!K43,種目情報!$E$4:$F$25,2,FALSE))))</f>
        <v/>
      </c>
      <c r="T35" t="str">
        <f>IF(E35="","",IF(②選手情報入力!L43="","",②選手情報入力!L43))</f>
        <v/>
      </c>
      <c r="U35" s="39" t="str">
        <f>IF(E35="","",IF(②選手情報入力!K43="","",0))</f>
        <v/>
      </c>
      <c r="V35" t="str">
        <f>IF(E35="","",IF(②選手情報入力!K43="","",IF(I35=1,VLOOKUP(②選手情報入力!K43,種目情報!$A$4:$C$29,3,FALSE),VLOOKUP(②選手情報入力!K43,種目情報!$E$4:$G$25,3,FALSE))))</f>
        <v/>
      </c>
      <c r="W35" t="str">
        <f>IF(E35="","",IF(②選手情報入力!M43="","",IF(I35=1,VLOOKUP(②選手情報入力!M43,種目情報!$A$4:$B$29,2,FALSE),VLOOKUP(②選手情報入力!M43,種目情報!$E$4:$F$25,2,FALSE))))</f>
        <v/>
      </c>
      <c r="X35" t="str">
        <f>IF(E35="","",IF(②選手情報入力!N43="","",②選手情報入力!N43))</f>
        <v/>
      </c>
      <c r="Y35" s="39" t="str">
        <f>IF(E35="","",IF(②選手情報入力!M43="","",0))</f>
        <v/>
      </c>
      <c r="Z35" t="str">
        <f>IF(E35="","",IF(②選手情報入力!M43="","",IF(I35=1,VLOOKUP(②選手情報入力!M43,種目情報!$A$4:$C$29,3,FALSE),VLOOKUP(②選手情報入力!M43,種目情報!$E$4:$G$25,3,FALSE))))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 x14ac:dyDescent="0.2">
      <c r="A36" t="str">
        <f>IF(E36="","",I36*1000000+①学校情報入力!$D$3*1000+②選手情報入力!A44)</f>
        <v/>
      </c>
      <c r="B36" t="str">
        <f>IF(E36="","",①学校情報入力!$D$3)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IF(E36="","",IF(②選手情報入力!I44="","",IF(I36=1,VLOOKUP(②選手情報入力!I44,種目情報!$A$4:$B$46,2,FALSE),VLOOKUP(②選手情報入力!I44,種目情報!$E$4:$F$47,2,FALSE))))</f>
        <v/>
      </c>
      <c r="P36" t="str">
        <f>IF(E36="","",IF(②選手情報入力!J44="","",②選手情報入力!J44))</f>
        <v/>
      </c>
      <c r="Q36" s="39" t="str">
        <f>IF(E36="","",IF(②選手情報入力!I44="","",0))</f>
        <v/>
      </c>
      <c r="R36" t="str">
        <f>IF(E36="","",IF(②選手情報入力!I44="","",IF(I36=1,VLOOKUP(②選手情報入力!I44,種目情報!$A$4:$C$46,3,FALSE),VLOOKUP(②選手情報入力!I44,種目情報!$E$4:$G$46,3,FALSE))))</f>
        <v/>
      </c>
      <c r="S36" t="str">
        <f>IF(E36="","",IF(②選手情報入力!K44="","",IF(I36=1,VLOOKUP(②選手情報入力!K44,種目情報!$A$4:$B$29,2,FALSE),VLOOKUP(②選手情報入力!K44,種目情報!$E$4:$F$25,2,FALSE))))</f>
        <v/>
      </c>
      <c r="T36" t="str">
        <f>IF(E36="","",IF(②選手情報入力!L44="","",②選手情報入力!L44))</f>
        <v/>
      </c>
      <c r="U36" s="39" t="str">
        <f>IF(E36="","",IF(②選手情報入力!K44="","",0))</f>
        <v/>
      </c>
      <c r="V36" t="str">
        <f>IF(E36="","",IF(②選手情報入力!K44="","",IF(I36=1,VLOOKUP(②選手情報入力!K44,種目情報!$A$4:$C$29,3,FALSE),VLOOKUP(②選手情報入力!K44,種目情報!$E$4:$G$25,3,FALSE))))</f>
        <v/>
      </c>
      <c r="W36" t="str">
        <f>IF(E36="","",IF(②選手情報入力!M44="","",IF(I36=1,VLOOKUP(②選手情報入力!M44,種目情報!$A$4:$B$29,2,FALSE),VLOOKUP(②選手情報入力!M44,種目情報!$E$4:$F$25,2,FALSE))))</f>
        <v/>
      </c>
      <c r="X36" t="str">
        <f>IF(E36="","",IF(②選手情報入力!N44="","",②選手情報入力!N44))</f>
        <v/>
      </c>
      <c r="Y36" s="39" t="str">
        <f>IF(E36="","",IF(②選手情報入力!M44="","",0))</f>
        <v/>
      </c>
      <c r="Z36" t="str">
        <f>IF(E36="","",IF(②選手情報入力!M44="","",IF(I36=1,VLOOKUP(②選手情報入力!M44,種目情報!$A$4:$C$29,3,FALSE),VLOOKUP(②選手情報入力!M44,種目情報!$E$4:$G$25,3,FALSE))))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 x14ac:dyDescent="0.2">
      <c r="A37" t="str">
        <f>IF(E37="","",I37*1000000+①学校情報入力!$D$3*1000+②選手情報入力!A45)</f>
        <v/>
      </c>
      <c r="B37" t="str">
        <f>IF(E37="","",①学校情報入力!$D$3)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IF(E37="","",IF(②選手情報入力!I45="","",IF(I37=1,VLOOKUP(②選手情報入力!I45,種目情報!$A$4:$B$46,2,FALSE),VLOOKUP(②選手情報入力!I45,種目情報!$E$4:$F$47,2,FALSE))))</f>
        <v/>
      </c>
      <c r="P37" t="str">
        <f>IF(E37="","",IF(②選手情報入力!J45="","",②選手情報入力!J45))</f>
        <v/>
      </c>
      <c r="Q37" s="39" t="str">
        <f>IF(E37="","",IF(②選手情報入力!I45="","",0))</f>
        <v/>
      </c>
      <c r="R37" t="str">
        <f>IF(E37="","",IF(②選手情報入力!I45="","",IF(I37=1,VLOOKUP(②選手情報入力!I45,種目情報!$A$4:$C$46,3,FALSE),VLOOKUP(②選手情報入力!I45,種目情報!$E$4:$G$46,3,FALSE))))</f>
        <v/>
      </c>
      <c r="S37" t="str">
        <f>IF(E37="","",IF(②選手情報入力!K45="","",IF(I37=1,VLOOKUP(②選手情報入力!K45,種目情報!$A$4:$B$29,2,FALSE),VLOOKUP(②選手情報入力!K45,種目情報!$E$4:$F$25,2,FALSE))))</f>
        <v/>
      </c>
      <c r="T37" t="str">
        <f>IF(E37="","",IF(②選手情報入力!L45="","",②選手情報入力!L45))</f>
        <v/>
      </c>
      <c r="U37" s="39" t="str">
        <f>IF(E37="","",IF(②選手情報入力!K45="","",0))</f>
        <v/>
      </c>
      <c r="V37" t="str">
        <f>IF(E37="","",IF(②選手情報入力!K45="","",IF(I37=1,VLOOKUP(②選手情報入力!K45,種目情報!$A$4:$C$29,3,FALSE),VLOOKUP(②選手情報入力!K45,種目情報!$E$4:$G$25,3,FALSE))))</f>
        <v/>
      </c>
      <c r="W37" t="str">
        <f>IF(E37="","",IF(②選手情報入力!M45="","",IF(I37=1,VLOOKUP(②選手情報入力!M45,種目情報!$A$4:$B$29,2,FALSE),VLOOKUP(②選手情報入力!M45,種目情報!$E$4:$F$25,2,FALSE))))</f>
        <v/>
      </c>
      <c r="X37" t="str">
        <f>IF(E37="","",IF(②選手情報入力!N45="","",②選手情報入力!N45))</f>
        <v/>
      </c>
      <c r="Y37" s="39" t="str">
        <f>IF(E37="","",IF(②選手情報入力!M45="","",0))</f>
        <v/>
      </c>
      <c r="Z37" t="str">
        <f>IF(E37="","",IF(②選手情報入力!M45="","",IF(I37=1,VLOOKUP(②選手情報入力!M45,種目情報!$A$4:$C$29,3,FALSE),VLOOKUP(②選手情報入力!M45,種目情報!$E$4:$G$25,3,FALSE))))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 x14ac:dyDescent="0.2">
      <c r="A38" t="str">
        <f>IF(E38="","",I38*1000000+①学校情報入力!$D$3*1000+②選手情報入力!A46)</f>
        <v/>
      </c>
      <c r="B38" t="str">
        <f>IF(E38="","",①学校情報入力!$D$3)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IF(E38="","",IF(②選手情報入力!I46="","",IF(I38=1,VLOOKUP(②選手情報入力!I46,種目情報!$A$4:$B$46,2,FALSE),VLOOKUP(②選手情報入力!I46,種目情報!$E$4:$F$47,2,FALSE))))</f>
        <v/>
      </c>
      <c r="P38" t="str">
        <f>IF(E38="","",IF(②選手情報入力!J46="","",②選手情報入力!J46))</f>
        <v/>
      </c>
      <c r="Q38" s="39" t="str">
        <f>IF(E38="","",IF(②選手情報入力!I46="","",0))</f>
        <v/>
      </c>
      <c r="R38" t="str">
        <f>IF(E38="","",IF(②選手情報入力!I46="","",IF(I38=1,VLOOKUP(②選手情報入力!I46,種目情報!$A$4:$C$46,3,FALSE),VLOOKUP(②選手情報入力!I46,種目情報!$E$4:$G$46,3,FALSE))))</f>
        <v/>
      </c>
      <c r="S38" t="str">
        <f>IF(E38="","",IF(②選手情報入力!K46="","",IF(I38=1,VLOOKUP(②選手情報入力!K46,種目情報!$A$4:$B$29,2,FALSE),VLOOKUP(②選手情報入力!K46,種目情報!$E$4:$F$25,2,FALSE))))</f>
        <v/>
      </c>
      <c r="T38" t="str">
        <f>IF(E38="","",IF(②選手情報入力!L46="","",②選手情報入力!L46))</f>
        <v/>
      </c>
      <c r="U38" s="39" t="str">
        <f>IF(E38="","",IF(②選手情報入力!K46="","",0))</f>
        <v/>
      </c>
      <c r="V38" t="str">
        <f>IF(E38="","",IF(②選手情報入力!K46="","",IF(I38=1,VLOOKUP(②選手情報入力!K46,種目情報!$A$4:$C$29,3,FALSE),VLOOKUP(②選手情報入力!K46,種目情報!$E$4:$G$25,3,FALSE))))</f>
        <v/>
      </c>
      <c r="W38" t="str">
        <f>IF(E38="","",IF(②選手情報入力!M46="","",IF(I38=1,VLOOKUP(②選手情報入力!M46,種目情報!$A$4:$B$29,2,FALSE),VLOOKUP(②選手情報入力!M46,種目情報!$E$4:$F$25,2,FALSE))))</f>
        <v/>
      </c>
      <c r="X38" t="str">
        <f>IF(E38="","",IF(②選手情報入力!N46="","",②選手情報入力!N46))</f>
        <v/>
      </c>
      <c r="Y38" s="39" t="str">
        <f>IF(E38="","",IF(②選手情報入力!M46="","",0))</f>
        <v/>
      </c>
      <c r="Z38" t="str">
        <f>IF(E38="","",IF(②選手情報入力!M46="","",IF(I38=1,VLOOKUP(②選手情報入力!M46,種目情報!$A$4:$C$29,3,FALSE),VLOOKUP(②選手情報入力!M46,種目情報!$E$4:$G$25,3,FALSE))))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 x14ac:dyDescent="0.2">
      <c r="A39" t="str">
        <f>IF(E39="","",I39*1000000+①学校情報入力!$D$3*1000+②選手情報入力!A47)</f>
        <v/>
      </c>
      <c r="B39" t="str">
        <f>IF(E39="","",①学校情報入力!$D$3)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IF(E39="","",IF(②選手情報入力!I47="","",IF(I39=1,VLOOKUP(②選手情報入力!I47,種目情報!$A$4:$B$46,2,FALSE),VLOOKUP(②選手情報入力!I47,種目情報!$E$4:$F$47,2,FALSE))))</f>
        <v/>
      </c>
      <c r="P39" t="str">
        <f>IF(E39="","",IF(②選手情報入力!J47="","",②選手情報入力!J47))</f>
        <v/>
      </c>
      <c r="Q39" s="39" t="str">
        <f>IF(E39="","",IF(②選手情報入力!I47="","",0))</f>
        <v/>
      </c>
      <c r="R39" t="str">
        <f>IF(E39="","",IF(②選手情報入力!I47="","",IF(I39=1,VLOOKUP(②選手情報入力!I47,種目情報!$A$4:$C$46,3,FALSE),VLOOKUP(②選手情報入力!I47,種目情報!$E$4:$G$46,3,FALSE))))</f>
        <v/>
      </c>
      <c r="S39" t="str">
        <f>IF(E39="","",IF(②選手情報入力!K47="","",IF(I39=1,VLOOKUP(②選手情報入力!K47,種目情報!$A$4:$B$29,2,FALSE),VLOOKUP(②選手情報入力!K47,種目情報!$E$4:$F$25,2,FALSE))))</f>
        <v/>
      </c>
      <c r="T39" t="str">
        <f>IF(E39="","",IF(②選手情報入力!L47="","",②選手情報入力!L47))</f>
        <v/>
      </c>
      <c r="U39" s="39" t="str">
        <f>IF(E39="","",IF(②選手情報入力!K47="","",0))</f>
        <v/>
      </c>
      <c r="V39" t="str">
        <f>IF(E39="","",IF(②選手情報入力!K47="","",IF(I39=1,VLOOKUP(②選手情報入力!K47,種目情報!$A$4:$C$29,3,FALSE),VLOOKUP(②選手情報入力!K47,種目情報!$E$4:$G$25,3,FALSE))))</f>
        <v/>
      </c>
      <c r="W39" t="str">
        <f>IF(E39="","",IF(②選手情報入力!M47="","",IF(I39=1,VLOOKUP(②選手情報入力!M47,種目情報!$A$4:$B$29,2,FALSE),VLOOKUP(②選手情報入力!M47,種目情報!$E$4:$F$25,2,FALSE))))</f>
        <v/>
      </c>
      <c r="X39" t="str">
        <f>IF(E39="","",IF(②選手情報入力!N47="","",②選手情報入力!N47))</f>
        <v/>
      </c>
      <c r="Y39" s="39" t="str">
        <f>IF(E39="","",IF(②選手情報入力!M47="","",0))</f>
        <v/>
      </c>
      <c r="Z39" t="str">
        <f>IF(E39="","",IF(②選手情報入力!M47="","",IF(I39=1,VLOOKUP(②選手情報入力!M47,種目情報!$A$4:$C$29,3,FALSE),VLOOKUP(②選手情報入力!M47,種目情報!$E$4:$G$25,3,FALSE))))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 x14ac:dyDescent="0.2">
      <c r="A40" t="str">
        <f>IF(E40="","",I40*1000000+①学校情報入力!$D$3*1000+②選手情報入力!A48)</f>
        <v/>
      </c>
      <c r="B40" t="str">
        <f>IF(E40="","",①学校情報入力!$D$3)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IF(E40="","",IF(②選手情報入力!I48="","",IF(I40=1,VLOOKUP(②選手情報入力!I48,種目情報!$A$4:$B$46,2,FALSE),VLOOKUP(②選手情報入力!I48,種目情報!$E$4:$F$47,2,FALSE))))</f>
        <v/>
      </c>
      <c r="P40" t="str">
        <f>IF(E40="","",IF(②選手情報入力!J48="","",②選手情報入力!J48))</f>
        <v/>
      </c>
      <c r="Q40" s="39" t="str">
        <f>IF(E40="","",IF(②選手情報入力!I48="","",0))</f>
        <v/>
      </c>
      <c r="R40" t="str">
        <f>IF(E40="","",IF(②選手情報入力!I48="","",IF(I40=1,VLOOKUP(②選手情報入力!I48,種目情報!$A$4:$C$46,3,FALSE),VLOOKUP(②選手情報入力!I48,種目情報!$E$4:$G$46,3,FALSE))))</f>
        <v/>
      </c>
      <c r="S40" t="str">
        <f>IF(E40="","",IF(②選手情報入力!K48="","",IF(I40=1,VLOOKUP(②選手情報入力!K48,種目情報!$A$4:$B$29,2,FALSE),VLOOKUP(②選手情報入力!K48,種目情報!$E$4:$F$25,2,FALSE))))</f>
        <v/>
      </c>
      <c r="T40" t="str">
        <f>IF(E40="","",IF(②選手情報入力!L48="","",②選手情報入力!L48))</f>
        <v/>
      </c>
      <c r="U40" s="39" t="str">
        <f>IF(E40="","",IF(②選手情報入力!K48="","",0))</f>
        <v/>
      </c>
      <c r="V40" t="str">
        <f>IF(E40="","",IF(②選手情報入力!K48="","",IF(I40=1,VLOOKUP(②選手情報入力!K48,種目情報!$A$4:$C$29,3,FALSE),VLOOKUP(②選手情報入力!K48,種目情報!$E$4:$G$25,3,FALSE))))</f>
        <v/>
      </c>
      <c r="W40" t="str">
        <f>IF(E40="","",IF(②選手情報入力!M48="","",IF(I40=1,VLOOKUP(②選手情報入力!M48,種目情報!$A$4:$B$29,2,FALSE),VLOOKUP(②選手情報入力!M48,種目情報!$E$4:$F$25,2,FALSE))))</f>
        <v/>
      </c>
      <c r="X40" t="str">
        <f>IF(E40="","",IF(②選手情報入力!N48="","",②選手情報入力!N48))</f>
        <v/>
      </c>
      <c r="Y40" s="39" t="str">
        <f>IF(E40="","",IF(②選手情報入力!M48="","",0))</f>
        <v/>
      </c>
      <c r="Z40" t="str">
        <f>IF(E40="","",IF(②選手情報入力!M48="","",IF(I40=1,VLOOKUP(②選手情報入力!M48,種目情報!$A$4:$C$29,3,FALSE),VLOOKUP(②選手情報入力!M48,種目情報!$E$4:$G$25,3,FALSE))))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 x14ac:dyDescent="0.2">
      <c r="A41" t="str">
        <f>IF(E41="","",I41*1000000+①学校情報入力!$D$3*1000+②選手情報入力!A49)</f>
        <v/>
      </c>
      <c r="B41" t="str">
        <f>IF(E41="","",①学校情報入力!$D$3)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IF(E41="","",IF(②選手情報入力!I49="","",IF(I41=1,VLOOKUP(②選手情報入力!I49,種目情報!$A$4:$B$46,2,FALSE),VLOOKUP(②選手情報入力!I49,種目情報!$E$4:$F$47,2,FALSE))))</f>
        <v/>
      </c>
      <c r="P41" t="str">
        <f>IF(E41="","",IF(②選手情報入力!J49="","",②選手情報入力!J49))</f>
        <v/>
      </c>
      <c r="Q41" s="39" t="str">
        <f>IF(E41="","",IF(②選手情報入力!I49="","",0))</f>
        <v/>
      </c>
      <c r="R41" t="str">
        <f>IF(E41="","",IF(②選手情報入力!I49="","",IF(I41=1,VLOOKUP(②選手情報入力!I49,種目情報!$A$4:$C$46,3,FALSE),VLOOKUP(②選手情報入力!I49,種目情報!$E$4:$G$46,3,FALSE))))</f>
        <v/>
      </c>
      <c r="S41" t="str">
        <f>IF(E41="","",IF(②選手情報入力!K49="","",IF(I41=1,VLOOKUP(②選手情報入力!K49,種目情報!$A$4:$B$29,2,FALSE),VLOOKUP(②選手情報入力!K49,種目情報!$E$4:$F$25,2,FALSE))))</f>
        <v/>
      </c>
      <c r="T41" t="str">
        <f>IF(E41="","",IF(②選手情報入力!L49="","",②選手情報入力!L49))</f>
        <v/>
      </c>
      <c r="U41" s="39" t="str">
        <f>IF(E41="","",IF(②選手情報入力!K49="","",0))</f>
        <v/>
      </c>
      <c r="V41" t="str">
        <f>IF(E41="","",IF(②選手情報入力!K49="","",IF(I41=1,VLOOKUP(②選手情報入力!K49,種目情報!$A$4:$C$29,3,FALSE),VLOOKUP(②選手情報入力!K49,種目情報!$E$4:$G$25,3,FALSE))))</f>
        <v/>
      </c>
      <c r="W41" t="str">
        <f>IF(E41="","",IF(②選手情報入力!M49="","",IF(I41=1,VLOOKUP(②選手情報入力!M49,種目情報!$A$4:$B$29,2,FALSE),VLOOKUP(②選手情報入力!M49,種目情報!$E$4:$F$25,2,FALSE))))</f>
        <v/>
      </c>
      <c r="X41" t="str">
        <f>IF(E41="","",IF(②選手情報入力!N49="","",②選手情報入力!N49))</f>
        <v/>
      </c>
      <c r="Y41" s="39" t="str">
        <f>IF(E41="","",IF(②選手情報入力!M49="","",0))</f>
        <v/>
      </c>
      <c r="Z41" t="str">
        <f>IF(E41="","",IF(②選手情報入力!M49="","",IF(I41=1,VLOOKUP(②選手情報入力!M49,種目情報!$A$4:$C$29,3,FALSE),VLOOKUP(②選手情報入力!M49,種目情報!$E$4:$G$25,3,FALSE))))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 x14ac:dyDescent="0.2">
      <c r="A42" t="str">
        <f>IF(E42="","",I42*1000000+①学校情報入力!$D$3*1000+②選手情報入力!A50)</f>
        <v/>
      </c>
      <c r="B42" t="str">
        <f>IF(E42="","",①学校情報入力!$D$3)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IF(E42="","",IF(②選手情報入力!I50="","",IF(I42=1,VLOOKUP(②選手情報入力!I50,種目情報!$A$4:$B$46,2,FALSE),VLOOKUP(②選手情報入力!I50,種目情報!$E$4:$F$47,2,FALSE))))</f>
        <v/>
      </c>
      <c r="P42" t="str">
        <f>IF(E42="","",IF(②選手情報入力!J50="","",②選手情報入力!J50))</f>
        <v/>
      </c>
      <c r="Q42" s="39" t="str">
        <f>IF(E42="","",IF(②選手情報入力!I50="","",0))</f>
        <v/>
      </c>
      <c r="R42" t="str">
        <f>IF(E42="","",IF(②選手情報入力!I50="","",IF(I42=1,VLOOKUP(②選手情報入力!I50,種目情報!$A$4:$C$46,3,FALSE),VLOOKUP(②選手情報入力!I50,種目情報!$E$4:$G$46,3,FALSE))))</f>
        <v/>
      </c>
      <c r="S42" t="str">
        <f>IF(E42="","",IF(②選手情報入力!K50="","",IF(I42=1,VLOOKUP(②選手情報入力!K50,種目情報!$A$4:$B$29,2,FALSE),VLOOKUP(②選手情報入力!K50,種目情報!$E$4:$F$25,2,FALSE))))</f>
        <v/>
      </c>
      <c r="T42" t="str">
        <f>IF(E42="","",IF(②選手情報入力!L50="","",②選手情報入力!L50))</f>
        <v/>
      </c>
      <c r="U42" s="39" t="str">
        <f>IF(E42="","",IF(②選手情報入力!K50="","",0))</f>
        <v/>
      </c>
      <c r="V42" t="str">
        <f>IF(E42="","",IF(②選手情報入力!K50="","",IF(I42=1,VLOOKUP(②選手情報入力!K50,種目情報!$A$4:$C$29,3,FALSE),VLOOKUP(②選手情報入力!K50,種目情報!$E$4:$G$25,3,FALSE))))</f>
        <v/>
      </c>
      <c r="W42" t="str">
        <f>IF(E42="","",IF(②選手情報入力!M50="","",IF(I42=1,VLOOKUP(②選手情報入力!M50,種目情報!$A$4:$B$29,2,FALSE),VLOOKUP(②選手情報入力!M50,種目情報!$E$4:$F$25,2,FALSE))))</f>
        <v/>
      </c>
      <c r="X42" t="str">
        <f>IF(E42="","",IF(②選手情報入力!N50="","",②選手情報入力!N50))</f>
        <v/>
      </c>
      <c r="Y42" s="39" t="str">
        <f>IF(E42="","",IF(②選手情報入力!M50="","",0))</f>
        <v/>
      </c>
      <c r="Z42" t="str">
        <f>IF(E42="","",IF(②選手情報入力!M50="","",IF(I42=1,VLOOKUP(②選手情報入力!M50,種目情報!$A$4:$C$29,3,FALSE),VLOOKUP(②選手情報入力!M50,種目情報!$E$4:$G$25,3,FALSE))))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 x14ac:dyDescent="0.2">
      <c r="A43" t="str">
        <f>IF(E43="","",I43*1000000+①学校情報入力!$D$3*1000+②選手情報入力!A51)</f>
        <v/>
      </c>
      <c r="B43" t="str">
        <f>IF(E43="","",①学校情報入力!$D$3)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IF(E43="","",IF(②選手情報入力!I51="","",IF(I43=1,VLOOKUP(②選手情報入力!I51,種目情報!$A$4:$B$46,2,FALSE),VLOOKUP(②選手情報入力!I51,種目情報!$E$4:$F$47,2,FALSE))))</f>
        <v/>
      </c>
      <c r="P43" t="str">
        <f>IF(E43="","",IF(②選手情報入力!J51="","",②選手情報入力!J51))</f>
        <v/>
      </c>
      <c r="Q43" s="39" t="str">
        <f>IF(E43="","",IF(②選手情報入力!I51="","",0))</f>
        <v/>
      </c>
      <c r="R43" t="str">
        <f>IF(E43="","",IF(②選手情報入力!I51="","",IF(I43=1,VLOOKUP(②選手情報入力!I51,種目情報!$A$4:$C$46,3,FALSE),VLOOKUP(②選手情報入力!I51,種目情報!$E$4:$G$46,3,FALSE))))</f>
        <v/>
      </c>
      <c r="S43" t="str">
        <f>IF(E43="","",IF(②選手情報入力!K51="","",IF(I43=1,VLOOKUP(②選手情報入力!K51,種目情報!$A$4:$B$29,2,FALSE),VLOOKUP(②選手情報入力!K51,種目情報!$E$4:$F$25,2,FALSE))))</f>
        <v/>
      </c>
      <c r="T43" t="str">
        <f>IF(E43="","",IF(②選手情報入力!L51="","",②選手情報入力!L51))</f>
        <v/>
      </c>
      <c r="U43" s="39" t="str">
        <f>IF(E43="","",IF(②選手情報入力!K51="","",0))</f>
        <v/>
      </c>
      <c r="V43" t="str">
        <f>IF(E43="","",IF(②選手情報入力!K51="","",IF(I43=1,VLOOKUP(②選手情報入力!K51,種目情報!$A$4:$C$29,3,FALSE),VLOOKUP(②選手情報入力!K51,種目情報!$E$4:$G$25,3,FALSE))))</f>
        <v/>
      </c>
      <c r="W43" t="str">
        <f>IF(E43="","",IF(②選手情報入力!M51="","",IF(I43=1,VLOOKUP(②選手情報入力!M51,種目情報!$A$4:$B$29,2,FALSE),VLOOKUP(②選手情報入力!M51,種目情報!$E$4:$F$25,2,FALSE))))</f>
        <v/>
      </c>
      <c r="X43" t="str">
        <f>IF(E43="","",IF(②選手情報入力!N51="","",②選手情報入力!N51))</f>
        <v/>
      </c>
      <c r="Y43" s="39" t="str">
        <f>IF(E43="","",IF(②選手情報入力!M51="","",0))</f>
        <v/>
      </c>
      <c r="Z43" t="str">
        <f>IF(E43="","",IF(②選手情報入力!M51="","",IF(I43=1,VLOOKUP(②選手情報入力!M51,種目情報!$A$4:$C$29,3,FALSE),VLOOKUP(②選手情報入力!M51,種目情報!$E$4:$G$25,3,FALSE))))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 x14ac:dyDescent="0.2">
      <c r="A44" t="str">
        <f>IF(E44="","",I44*1000000+①学校情報入力!$D$3*1000+②選手情報入力!A52)</f>
        <v/>
      </c>
      <c r="B44" t="str">
        <f>IF(E44="","",①学校情報入力!$D$3)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IF(E44="","",IF(②選手情報入力!I52="","",IF(I44=1,VLOOKUP(②選手情報入力!I52,種目情報!$A$4:$B$46,2,FALSE),VLOOKUP(②選手情報入力!I52,種目情報!$E$4:$F$47,2,FALSE))))</f>
        <v/>
      </c>
      <c r="P44" t="str">
        <f>IF(E44="","",IF(②選手情報入力!J52="","",②選手情報入力!J52))</f>
        <v/>
      </c>
      <c r="Q44" s="39" t="str">
        <f>IF(E44="","",IF(②選手情報入力!I52="","",0))</f>
        <v/>
      </c>
      <c r="R44" t="str">
        <f>IF(E44="","",IF(②選手情報入力!I52="","",IF(I44=1,VLOOKUP(②選手情報入力!I52,種目情報!$A$4:$C$46,3,FALSE),VLOOKUP(②選手情報入力!I52,種目情報!$E$4:$G$46,3,FALSE))))</f>
        <v/>
      </c>
      <c r="S44" t="str">
        <f>IF(E44="","",IF(②選手情報入力!K52="","",IF(I44=1,VLOOKUP(②選手情報入力!K52,種目情報!$A$4:$B$29,2,FALSE),VLOOKUP(②選手情報入力!K52,種目情報!$E$4:$F$25,2,FALSE))))</f>
        <v/>
      </c>
      <c r="T44" t="str">
        <f>IF(E44="","",IF(②選手情報入力!L52="","",②選手情報入力!L52))</f>
        <v/>
      </c>
      <c r="U44" s="39" t="str">
        <f>IF(E44="","",IF(②選手情報入力!K52="","",0))</f>
        <v/>
      </c>
      <c r="V44" t="str">
        <f>IF(E44="","",IF(②選手情報入力!K52="","",IF(I44=1,VLOOKUP(②選手情報入力!K52,種目情報!$A$4:$C$29,3,FALSE),VLOOKUP(②選手情報入力!K52,種目情報!$E$4:$G$25,3,FALSE))))</f>
        <v/>
      </c>
      <c r="W44" t="str">
        <f>IF(E44="","",IF(②選手情報入力!M52="","",IF(I44=1,VLOOKUP(②選手情報入力!M52,種目情報!$A$4:$B$29,2,FALSE),VLOOKUP(②選手情報入力!M52,種目情報!$E$4:$F$25,2,FALSE))))</f>
        <v/>
      </c>
      <c r="X44" t="str">
        <f>IF(E44="","",IF(②選手情報入力!N52="","",②選手情報入力!N52))</f>
        <v/>
      </c>
      <c r="Y44" s="39" t="str">
        <f>IF(E44="","",IF(②選手情報入力!M52="","",0))</f>
        <v/>
      </c>
      <c r="Z44" t="str">
        <f>IF(E44="","",IF(②選手情報入力!M52="","",IF(I44=1,VLOOKUP(②選手情報入力!M52,種目情報!$A$4:$C$29,3,FALSE),VLOOKUP(②選手情報入力!M52,種目情報!$E$4:$G$25,3,FALSE))))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 x14ac:dyDescent="0.2">
      <c r="A45" t="str">
        <f>IF(E45="","",I45*1000000+①学校情報入力!$D$3*1000+②選手情報入力!A53)</f>
        <v/>
      </c>
      <c r="B45" t="str">
        <f>IF(E45="","",①学校情報入力!$D$3)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IF(E45="","",IF(②選手情報入力!I53="","",IF(I45=1,VLOOKUP(②選手情報入力!I53,種目情報!$A$4:$B$46,2,FALSE),VLOOKUP(②選手情報入力!I53,種目情報!$E$4:$F$47,2,FALSE))))</f>
        <v/>
      </c>
      <c r="P45" t="str">
        <f>IF(E45="","",IF(②選手情報入力!J53="","",②選手情報入力!J53))</f>
        <v/>
      </c>
      <c r="Q45" s="39" t="str">
        <f>IF(E45="","",IF(②選手情報入力!I53="","",0))</f>
        <v/>
      </c>
      <c r="R45" t="str">
        <f>IF(E45="","",IF(②選手情報入力!I53="","",IF(I45=1,VLOOKUP(②選手情報入力!I53,種目情報!$A$4:$C$46,3,FALSE),VLOOKUP(②選手情報入力!I53,種目情報!$E$4:$G$46,3,FALSE))))</f>
        <v/>
      </c>
      <c r="S45" t="str">
        <f>IF(E45="","",IF(②選手情報入力!K53="","",IF(I45=1,VLOOKUP(②選手情報入力!K53,種目情報!$A$4:$B$29,2,FALSE),VLOOKUP(②選手情報入力!K53,種目情報!$E$4:$F$25,2,FALSE))))</f>
        <v/>
      </c>
      <c r="T45" t="str">
        <f>IF(E45="","",IF(②選手情報入力!L53="","",②選手情報入力!L53))</f>
        <v/>
      </c>
      <c r="U45" s="39" t="str">
        <f>IF(E45="","",IF(②選手情報入力!K53="","",0))</f>
        <v/>
      </c>
      <c r="V45" t="str">
        <f>IF(E45="","",IF(②選手情報入力!K53="","",IF(I45=1,VLOOKUP(②選手情報入力!K53,種目情報!$A$4:$C$29,3,FALSE),VLOOKUP(②選手情報入力!K53,種目情報!$E$4:$G$25,3,FALSE))))</f>
        <v/>
      </c>
      <c r="W45" t="str">
        <f>IF(E45="","",IF(②選手情報入力!M53="","",IF(I45=1,VLOOKUP(②選手情報入力!M53,種目情報!$A$4:$B$29,2,FALSE),VLOOKUP(②選手情報入力!M53,種目情報!$E$4:$F$25,2,FALSE))))</f>
        <v/>
      </c>
      <c r="X45" t="str">
        <f>IF(E45="","",IF(②選手情報入力!N53="","",②選手情報入力!N53))</f>
        <v/>
      </c>
      <c r="Y45" s="39" t="str">
        <f>IF(E45="","",IF(②選手情報入力!M53="","",0))</f>
        <v/>
      </c>
      <c r="Z45" t="str">
        <f>IF(E45="","",IF(②選手情報入力!M53="","",IF(I45=1,VLOOKUP(②選手情報入力!M53,種目情報!$A$4:$C$29,3,FALSE),VLOOKUP(②選手情報入力!M53,種目情報!$E$4:$G$25,3,FALSE))))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 x14ac:dyDescent="0.2">
      <c r="A46" t="str">
        <f>IF(E46="","",I46*1000000+①学校情報入力!$D$3*1000+②選手情報入力!A54)</f>
        <v/>
      </c>
      <c r="B46" t="str">
        <f>IF(E46="","",①学校情報入力!$D$3)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IF(E46="","",IF(②選手情報入力!I54="","",IF(I46=1,VLOOKUP(②選手情報入力!I54,種目情報!$A$4:$B$46,2,FALSE),VLOOKUP(②選手情報入力!I54,種目情報!$E$4:$F$47,2,FALSE))))</f>
        <v/>
      </c>
      <c r="P46" t="str">
        <f>IF(E46="","",IF(②選手情報入力!J54="","",②選手情報入力!J54))</f>
        <v/>
      </c>
      <c r="Q46" s="39" t="str">
        <f>IF(E46="","",IF(②選手情報入力!I54="","",0))</f>
        <v/>
      </c>
      <c r="R46" t="str">
        <f>IF(E46="","",IF(②選手情報入力!I54="","",IF(I46=1,VLOOKUP(②選手情報入力!I54,種目情報!$A$4:$C$46,3,FALSE),VLOOKUP(②選手情報入力!I54,種目情報!$E$4:$G$46,3,FALSE))))</f>
        <v/>
      </c>
      <c r="S46" t="str">
        <f>IF(E46="","",IF(②選手情報入力!K54="","",IF(I46=1,VLOOKUP(②選手情報入力!K54,種目情報!$A$4:$B$29,2,FALSE),VLOOKUP(②選手情報入力!K54,種目情報!$E$4:$F$25,2,FALSE))))</f>
        <v/>
      </c>
      <c r="T46" t="str">
        <f>IF(E46="","",IF(②選手情報入力!L54="","",②選手情報入力!L54))</f>
        <v/>
      </c>
      <c r="U46" s="39" t="str">
        <f>IF(E46="","",IF(②選手情報入力!K54="","",0))</f>
        <v/>
      </c>
      <c r="V46" t="str">
        <f>IF(E46="","",IF(②選手情報入力!K54="","",IF(I46=1,VLOOKUP(②選手情報入力!K54,種目情報!$A$4:$C$29,3,FALSE),VLOOKUP(②選手情報入力!K54,種目情報!$E$4:$G$25,3,FALSE))))</f>
        <v/>
      </c>
      <c r="W46" t="str">
        <f>IF(E46="","",IF(②選手情報入力!M54="","",IF(I46=1,VLOOKUP(②選手情報入力!M54,種目情報!$A$4:$B$29,2,FALSE),VLOOKUP(②選手情報入力!M54,種目情報!$E$4:$F$25,2,FALSE))))</f>
        <v/>
      </c>
      <c r="X46" t="str">
        <f>IF(E46="","",IF(②選手情報入力!N54="","",②選手情報入力!N54))</f>
        <v/>
      </c>
      <c r="Y46" s="39" t="str">
        <f>IF(E46="","",IF(②選手情報入力!M54="","",0))</f>
        <v/>
      </c>
      <c r="Z46" t="str">
        <f>IF(E46="","",IF(②選手情報入力!M54="","",IF(I46=1,VLOOKUP(②選手情報入力!M54,種目情報!$A$4:$C$29,3,FALSE),VLOOKUP(②選手情報入力!M54,種目情報!$E$4:$G$25,3,FALSE))))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 x14ac:dyDescent="0.2">
      <c r="A47" t="str">
        <f>IF(E47="","",I47*1000000+①学校情報入力!$D$3*1000+②選手情報入力!A55)</f>
        <v/>
      </c>
      <c r="B47" t="str">
        <f>IF(E47="","",①学校情報入力!$D$3)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IF(E47="","",IF(②選手情報入力!I55="","",IF(I47=1,VLOOKUP(②選手情報入力!I55,種目情報!$A$4:$B$46,2,FALSE),VLOOKUP(②選手情報入力!I55,種目情報!$E$4:$F$47,2,FALSE))))</f>
        <v/>
      </c>
      <c r="P47" t="str">
        <f>IF(E47="","",IF(②選手情報入力!J55="","",②選手情報入力!J55))</f>
        <v/>
      </c>
      <c r="Q47" s="39" t="str">
        <f>IF(E47="","",IF(②選手情報入力!I55="","",0))</f>
        <v/>
      </c>
      <c r="R47" t="str">
        <f>IF(E47="","",IF(②選手情報入力!I55="","",IF(I47=1,VLOOKUP(②選手情報入力!I55,種目情報!$A$4:$C$46,3,FALSE),VLOOKUP(②選手情報入力!I55,種目情報!$E$4:$G$46,3,FALSE))))</f>
        <v/>
      </c>
      <c r="S47" t="str">
        <f>IF(E47="","",IF(②選手情報入力!K55="","",IF(I47=1,VLOOKUP(②選手情報入力!K55,種目情報!$A$4:$B$29,2,FALSE),VLOOKUP(②選手情報入力!K55,種目情報!$E$4:$F$25,2,FALSE))))</f>
        <v/>
      </c>
      <c r="T47" t="str">
        <f>IF(E47="","",IF(②選手情報入力!L55="","",②選手情報入力!L55))</f>
        <v/>
      </c>
      <c r="U47" s="39" t="str">
        <f>IF(E47="","",IF(②選手情報入力!K55="","",0))</f>
        <v/>
      </c>
      <c r="V47" t="str">
        <f>IF(E47="","",IF(②選手情報入力!K55="","",IF(I47=1,VLOOKUP(②選手情報入力!K55,種目情報!$A$4:$C$29,3,FALSE),VLOOKUP(②選手情報入力!K55,種目情報!$E$4:$G$25,3,FALSE))))</f>
        <v/>
      </c>
      <c r="W47" t="str">
        <f>IF(E47="","",IF(②選手情報入力!M55="","",IF(I47=1,VLOOKUP(②選手情報入力!M55,種目情報!$A$4:$B$29,2,FALSE),VLOOKUP(②選手情報入力!M55,種目情報!$E$4:$F$25,2,FALSE))))</f>
        <v/>
      </c>
      <c r="X47" t="str">
        <f>IF(E47="","",IF(②選手情報入力!N55="","",②選手情報入力!N55))</f>
        <v/>
      </c>
      <c r="Y47" s="39" t="str">
        <f>IF(E47="","",IF(②選手情報入力!M55="","",0))</f>
        <v/>
      </c>
      <c r="Z47" t="str">
        <f>IF(E47="","",IF(②選手情報入力!M55="","",IF(I47=1,VLOOKUP(②選手情報入力!M55,種目情報!$A$4:$C$29,3,FALSE),VLOOKUP(②選手情報入力!M55,種目情報!$E$4:$G$25,3,FALSE))))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 x14ac:dyDescent="0.2">
      <c r="A48" t="str">
        <f>IF(E48="","",I48*1000000+①学校情報入力!$D$3*1000+②選手情報入力!A56)</f>
        <v/>
      </c>
      <c r="B48" t="str">
        <f>IF(E48="","",①学校情報入力!$D$3)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IF(E48="","",IF(②選手情報入力!I56="","",IF(I48=1,VLOOKUP(②選手情報入力!I56,種目情報!$A$4:$B$46,2,FALSE),VLOOKUP(②選手情報入力!I56,種目情報!$E$4:$F$47,2,FALSE))))</f>
        <v/>
      </c>
      <c r="P48" t="str">
        <f>IF(E48="","",IF(②選手情報入力!J56="","",②選手情報入力!J56))</f>
        <v/>
      </c>
      <c r="Q48" s="39" t="str">
        <f>IF(E48="","",IF(②選手情報入力!I56="","",0))</f>
        <v/>
      </c>
      <c r="R48" t="str">
        <f>IF(E48="","",IF(②選手情報入力!I56="","",IF(I48=1,VLOOKUP(②選手情報入力!I56,種目情報!$A$4:$C$46,3,FALSE),VLOOKUP(②選手情報入力!I56,種目情報!$E$4:$G$46,3,FALSE))))</f>
        <v/>
      </c>
      <c r="S48" t="str">
        <f>IF(E48="","",IF(②選手情報入力!K56="","",IF(I48=1,VLOOKUP(②選手情報入力!K56,種目情報!$A$4:$B$29,2,FALSE),VLOOKUP(②選手情報入力!K56,種目情報!$E$4:$F$25,2,FALSE))))</f>
        <v/>
      </c>
      <c r="T48" t="str">
        <f>IF(E48="","",IF(②選手情報入力!L56="","",②選手情報入力!L56))</f>
        <v/>
      </c>
      <c r="U48" s="39" t="str">
        <f>IF(E48="","",IF(②選手情報入力!K56="","",0))</f>
        <v/>
      </c>
      <c r="V48" t="str">
        <f>IF(E48="","",IF(②選手情報入力!K56="","",IF(I48=1,VLOOKUP(②選手情報入力!K56,種目情報!$A$4:$C$29,3,FALSE),VLOOKUP(②選手情報入力!K56,種目情報!$E$4:$G$25,3,FALSE))))</f>
        <v/>
      </c>
      <c r="W48" t="str">
        <f>IF(E48="","",IF(②選手情報入力!M56="","",IF(I48=1,VLOOKUP(②選手情報入力!M56,種目情報!$A$4:$B$29,2,FALSE),VLOOKUP(②選手情報入力!M56,種目情報!$E$4:$F$25,2,FALSE))))</f>
        <v/>
      </c>
      <c r="X48" t="str">
        <f>IF(E48="","",IF(②選手情報入力!N56="","",②選手情報入力!N56))</f>
        <v/>
      </c>
      <c r="Y48" s="39" t="str">
        <f>IF(E48="","",IF(②選手情報入力!M56="","",0))</f>
        <v/>
      </c>
      <c r="Z48" t="str">
        <f>IF(E48="","",IF(②選手情報入力!M56="","",IF(I48=1,VLOOKUP(②選手情報入力!M56,種目情報!$A$4:$C$29,3,FALSE),VLOOKUP(②選手情報入力!M56,種目情報!$E$4:$G$25,3,FALSE))))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 x14ac:dyDescent="0.2">
      <c r="A49" t="str">
        <f>IF(E49="","",I49*1000000+①学校情報入力!$D$3*1000+②選手情報入力!A57)</f>
        <v/>
      </c>
      <c r="B49" t="str">
        <f>IF(E49="","",①学校情報入力!$D$3)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IF(E49="","",IF(②選手情報入力!I57="","",IF(I49=1,VLOOKUP(②選手情報入力!I57,種目情報!$A$4:$B$46,2,FALSE),VLOOKUP(②選手情報入力!I57,種目情報!$E$4:$F$47,2,FALSE))))</f>
        <v/>
      </c>
      <c r="P49" t="str">
        <f>IF(E49="","",IF(②選手情報入力!J57="","",②選手情報入力!J57))</f>
        <v/>
      </c>
      <c r="Q49" s="39" t="str">
        <f>IF(E49="","",IF(②選手情報入力!I57="","",0))</f>
        <v/>
      </c>
      <c r="R49" t="str">
        <f>IF(E49="","",IF(②選手情報入力!I57="","",IF(I49=1,VLOOKUP(②選手情報入力!I57,種目情報!$A$4:$C$46,3,FALSE),VLOOKUP(②選手情報入力!I57,種目情報!$E$4:$G$46,3,FALSE))))</f>
        <v/>
      </c>
      <c r="S49" t="str">
        <f>IF(E49="","",IF(②選手情報入力!K57="","",IF(I49=1,VLOOKUP(②選手情報入力!K57,種目情報!$A$4:$B$29,2,FALSE),VLOOKUP(②選手情報入力!K57,種目情報!$E$4:$F$25,2,FALSE))))</f>
        <v/>
      </c>
      <c r="T49" t="str">
        <f>IF(E49="","",IF(②選手情報入力!L57="","",②選手情報入力!L57))</f>
        <v/>
      </c>
      <c r="U49" s="39" t="str">
        <f>IF(E49="","",IF(②選手情報入力!K57="","",0))</f>
        <v/>
      </c>
      <c r="V49" t="str">
        <f>IF(E49="","",IF(②選手情報入力!K57="","",IF(I49=1,VLOOKUP(②選手情報入力!K57,種目情報!$A$4:$C$29,3,FALSE),VLOOKUP(②選手情報入力!K57,種目情報!$E$4:$G$25,3,FALSE))))</f>
        <v/>
      </c>
      <c r="W49" t="str">
        <f>IF(E49="","",IF(②選手情報入力!M57="","",IF(I49=1,VLOOKUP(②選手情報入力!M57,種目情報!$A$4:$B$29,2,FALSE),VLOOKUP(②選手情報入力!M57,種目情報!$E$4:$F$25,2,FALSE))))</f>
        <v/>
      </c>
      <c r="X49" t="str">
        <f>IF(E49="","",IF(②選手情報入力!N57="","",②選手情報入力!N57))</f>
        <v/>
      </c>
      <c r="Y49" s="39" t="str">
        <f>IF(E49="","",IF(②選手情報入力!M57="","",0))</f>
        <v/>
      </c>
      <c r="Z49" t="str">
        <f>IF(E49="","",IF(②選手情報入力!M57="","",IF(I49=1,VLOOKUP(②選手情報入力!M57,種目情報!$A$4:$C$29,3,FALSE),VLOOKUP(②選手情報入力!M57,種目情報!$E$4:$G$25,3,FALSE))))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 x14ac:dyDescent="0.2">
      <c r="A50" t="str">
        <f>IF(E50="","",I50*1000000+①学校情報入力!$D$3*1000+②選手情報入力!A58)</f>
        <v/>
      </c>
      <c r="B50" t="str">
        <f>IF(E50="","",①学校情報入力!$D$3)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IF(E50="","",IF(②選手情報入力!I58="","",IF(I50=1,VLOOKUP(②選手情報入力!I58,種目情報!$A$4:$B$46,2,FALSE),VLOOKUP(②選手情報入力!I58,種目情報!$E$4:$F$47,2,FALSE))))</f>
        <v/>
      </c>
      <c r="P50" t="str">
        <f>IF(E50="","",IF(②選手情報入力!J58="","",②選手情報入力!J58))</f>
        <v/>
      </c>
      <c r="Q50" s="39" t="str">
        <f>IF(E50="","",IF(②選手情報入力!I58="","",0))</f>
        <v/>
      </c>
      <c r="R50" t="str">
        <f>IF(E50="","",IF(②選手情報入力!I58="","",IF(I50=1,VLOOKUP(②選手情報入力!I58,種目情報!$A$4:$C$46,3,FALSE),VLOOKUP(②選手情報入力!I58,種目情報!$E$4:$G$46,3,FALSE))))</f>
        <v/>
      </c>
      <c r="S50" t="str">
        <f>IF(E50="","",IF(②選手情報入力!K58="","",IF(I50=1,VLOOKUP(②選手情報入力!K58,種目情報!$A$4:$B$29,2,FALSE),VLOOKUP(②選手情報入力!K58,種目情報!$E$4:$F$25,2,FALSE))))</f>
        <v/>
      </c>
      <c r="T50" t="str">
        <f>IF(E50="","",IF(②選手情報入力!L58="","",②選手情報入力!L58))</f>
        <v/>
      </c>
      <c r="U50" s="39" t="str">
        <f>IF(E50="","",IF(②選手情報入力!K58="","",0))</f>
        <v/>
      </c>
      <c r="V50" t="str">
        <f>IF(E50="","",IF(②選手情報入力!K58="","",IF(I50=1,VLOOKUP(②選手情報入力!K58,種目情報!$A$4:$C$29,3,FALSE),VLOOKUP(②選手情報入力!K58,種目情報!$E$4:$G$25,3,FALSE))))</f>
        <v/>
      </c>
      <c r="W50" t="str">
        <f>IF(E50="","",IF(②選手情報入力!M58="","",IF(I50=1,VLOOKUP(②選手情報入力!M58,種目情報!$A$4:$B$29,2,FALSE),VLOOKUP(②選手情報入力!M58,種目情報!$E$4:$F$25,2,FALSE))))</f>
        <v/>
      </c>
      <c r="X50" t="str">
        <f>IF(E50="","",IF(②選手情報入力!N58="","",②選手情報入力!N58))</f>
        <v/>
      </c>
      <c r="Y50" s="39" t="str">
        <f>IF(E50="","",IF(②選手情報入力!M58="","",0))</f>
        <v/>
      </c>
      <c r="Z50" t="str">
        <f>IF(E50="","",IF(②選手情報入力!M58="","",IF(I50=1,VLOOKUP(②選手情報入力!M58,種目情報!$A$4:$C$29,3,FALSE),VLOOKUP(②選手情報入力!M58,種目情報!$E$4:$G$25,3,FALSE))))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 x14ac:dyDescent="0.2">
      <c r="A51" t="str">
        <f>IF(E51="","",I51*1000000+①学校情報入力!$D$3*1000+②選手情報入力!A59)</f>
        <v/>
      </c>
      <c r="B51" t="str">
        <f>IF(E51="","",①学校情報入力!$D$3)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IF(E51="","",IF(②選手情報入力!I59="","",IF(I51=1,VLOOKUP(②選手情報入力!I59,種目情報!$A$4:$B$46,2,FALSE),VLOOKUP(②選手情報入力!I59,種目情報!$E$4:$F$47,2,FALSE))))</f>
        <v/>
      </c>
      <c r="P51" t="str">
        <f>IF(E51="","",IF(②選手情報入力!J59="","",②選手情報入力!J59))</f>
        <v/>
      </c>
      <c r="Q51" s="39" t="str">
        <f>IF(E51="","",IF(②選手情報入力!I59="","",0))</f>
        <v/>
      </c>
      <c r="R51" t="str">
        <f>IF(E51="","",IF(②選手情報入力!I59="","",IF(I51=1,VLOOKUP(②選手情報入力!I59,種目情報!$A$4:$C$46,3,FALSE),VLOOKUP(②選手情報入力!I59,種目情報!$E$4:$G$46,3,FALSE))))</f>
        <v/>
      </c>
      <c r="S51" t="str">
        <f>IF(E51="","",IF(②選手情報入力!K59="","",IF(I51=1,VLOOKUP(②選手情報入力!K59,種目情報!$A$4:$B$29,2,FALSE),VLOOKUP(②選手情報入力!K59,種目情報!$E$4:$F$25,2,FALSE))))</f>
        <v/>
      </c>
      <c r="T51" t="str">
        <f>IF(E51="","",IF(②選手情報入力!L59="","",②選手情報入力!L59))</f>
        <v/>
      </c>
      <c r="U51" s="39" t="str">
        <f>IF(E51="","",IF(②選手情報入力!K59="","",0))</f>
        <v/>
      </c>
      <c r="V51" t="str">
        <f>IF(E51="","",IF(②選手情報入力!K59="","",IF(I51=1,VLOOKUP(②選手情報入力!K59,種目情報!$A$4:$C$29,3,FALSE),VLOOKUP(②選手情報入力!K59,種目情報!$E$4:$G$25,3,FALSE))))</f>
        <v/>
      </c>
      <c r="W51" t="str">
        <f>IF(E51="","",IF(②選手情報入力!M59="","",IF(I51=1,VLOOKUP(②選手情報入力!M59,種目情報!$A$4:$B$29,2,FALSE),VLOOKUP(②選手情報入力!M59,種目情報!$E$4:$F$25,2,FALSE))))</f>
        <v/>
      </c>
      <c r="X51" t="str">
        <f>IF(E51="","",IF(②選手情報入力!N59="","",②選手情報入力!N59))</f>
        <v/>
      </c>
      <c r="Y51" s="39" t="str">
        <f>IF(E51="","",IF(②選手情報入力!M59="","",0))</f>
        <v/>
      </c>
      <c r="Z51" t="str">
        <f>IF(E51="","",IF(②選手情報入力!M59="","",IF(I51=1,VLOOKUP(②選手情報入力!M59,種目情報!$A$4:$C$29,3,FALSE),VLOOKUP(②選手情報入力!M59,種目情報!$E$4:$G$25,3,FALSE))))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 x14ac:dyDescent="0.2">
      <c r="A52" t="str">
        <f>IF(E52="","",I52*1000000+①学校情報入力!$D$3*1000+②選手情報入力!A60)</f>
        <v/>
      </c>
      <c r="B52" t="str">
        <f>IF(E52="","",①学校情報入力!$D$3)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IF(E52="","",IF(②選手情報入力!I60="","",IF(I52=1,VLOOKUP(②選手情報入力!I60,種目情報!$A$4:$B$46,2,FALSE),VLOOKUP(②選手情報入力!I60,種目情報!$E$4:$F$47,2,FALSE))))</f>
        <v/>
      </c>
      <c r="P52" t="str">
        <f>IF(E52="","",IF(②選手情報入力!J60="","",②選手情報入力!J60))</f>
        <v/>
      </c>
      <c r="Q52" s="39" t="str">
        <f>IF(E52="","",IF(②選手情報入力!I60="","",0))</f>
        <v/>
      </c>
      <c r="R52" t="str">
        <f>IF(E52="","",IF(②選手情報入力!I60="","",IF(I52=1,VLOOKUP(②選手情報入力!I60,種目情報!$A$4:$C$46,3,FALSE),VLOOKUP(②選手情報入力!I60,種目情報!$E$4:$G$46,3,FALSE))))</f>
        <v/>
      </c>
      <c r="S52" t="str">
        <f>IF(E52="","",IF(②選手情報入力!K60="","",IF(I52=1,VLOOKUP(②選手情報入力!K60,種目情報!$A$4:$B$29,2,FALSE),VLOOKUP(②選手情報入力!K60,種目情報!$E$4:$F$25,2,FALSE))))</f>
        <v/>
      </c>
      <c r="T52" t="str">
        <f>IF(E52="","",IF(②選手情報入力!L60="","",②選手情報入力!L60))</f>
        <v/>
      </c>
      <c r="U52" s="39" t="str">
        <f>IF(E52="","",IF(②選手情報入力!K60="","",0))</f>
        <v/>
      </c>
      <c r="V52" t="str">
        <f>IF(E52="","",IF(②選手情報入力!K60="","",IF(I52=1,VLOOKUP(②選手情報入力!K60,種目情報!$A$4:$C$29,3,FALSE),VLOOKUP(②選手情報入力!K60,種目情報!$E$4:$G$25,3,FALSE))))</f>
        <v/>
      </c>
      <c r="W52" t="str">
        <f>IF(E52="","",IF(②選手情報入力!M60="","",IF(I52=1,VLOOKUP(②選手情報入力!M60,種目情報!$A$4:$B$29,2,FALSE),VLOOKUP(②選手情報入力!M60,種目情報!$E$4:$F$25,2,FALSE))))</f>
        <v/>
      </c>
      <c r="X52" t="str">
        <f>IF(E52="","",IF(②選手情報入力!N60="","",②選手情報入力!N60))</f>
        <v/>
      </c>
      <c r="Y52" s="39" t="str">
        <f>IF(E52="","",IF(②選手情報入力!M60="","",0))</f>
        <v/>
      </c>
      <c r="Z52" t="str">
        <f>IF(E52="","",IF(②選手情報入力!M60="","",IF(I52=1,VLOOKUP(②選手情報入力!M60,種目情報!$A$4:$C$29,3,FALSE),VLOOKUP(②選手情報入力!M60,種目情報!$E$4:$G$25,3,FALSE))))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 x14ac:dyDescent="0.2">
      <c r="A53" t="str">
        <f>IF(E53="","",I53*1000000+①学校情報入力!$D$3*1000+②選手情報入力!A61)</f>
        <v/>
      </c>
      <c r="B53" t="str">
        <f>IF(E53="","",①学校情報入力!$D$3)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IF(E53="","",IF(②選手情報入力!I61="","",IF(I53=1,VLOOKUP(②選手情報入力!I61,種目情報!$A$4:$B$46,2,FALSE),VLOOKUP(②選手情報入力!I61,種目情報!$E$4:$F$47,2,FALSE))))</f>
        <v/>
      </c>
      <c r="P53" t="str">
        <f>IF(E53="","",IF(②選手情報入力!J61="","",②選手情報入力!J61))</f>
        <v/>
      </c>
      <c r="Q53" s="39" t="str">
        <f>IF(E53="","",IF(②選手情報入力!I61="","",0))</f>
        <v/>
      </c>
      <c r="R53" t="str">
        <f>IF(E53="","",IF(②選手情報入力!I61="","",IF(I53=1,VLOOKUP(②選手情報入力!I61,種目情報!$A$4:$C$46,3,FALSE),VLOOKUP(②選手情報入力!I61,種目情報!$E$4:$G$46,3,FALSE))))</f>
        <v/>
      </c>
      <c r="S53" t="str">
        <f>IF(E53="","",IF(②選手情報入力!K61="","",IF(I53=1,VLOOKUP(②選手情報入力!K61,種目情報!$A$4:$B$29,2,FALSE),VLOOKUP(②選手情報入力!K61,種目情報!$E$4:$F$25,2,FALSE))))</f>
        <v/>
      </c>
      <c r="T53" t="str">
        <f>IF(E53="","",IF(②選手情報入力!L61="","",②選手情報入力!L61))</f>
        <v/>
      </c>
      <c r="U53" s="39" t="str">
        <f>IF(E53="","",IF(②選手情報入力!K61="","",0))</f>
        <v/>
      </c>
      <c r="V53" t="str">
        <f>IF(E53="","",IF(②選手情報入力!K61="","",IF(I53=1,VLOOKUP(②選手情報入力!K61,種目情報!$A$4:$C$29,3,FALSE),VLOOKUP(②選手情報入力!K61,種目情報!$E$4:$G$25,3,FALSE))))</f>
        <v/>
      </c>
      <c r="W53" t="str">
        <f>IF(E53="","",IF(②選手情報入力!M61="","",IF(I53=1,VLOOKUP(②選手情報入力!M61,種目情報!$A$4:$B$29,2,FALSE),VLOOKUP(②選手情報入力!M61,種目情報!$E$4:$F$25,2,FALSE))))</f>
        <v/>
      </c>
      <c r="X53" t="str">
        <f>IF(E53="","",IF(②選手情報入力!N61="","",②選手情報入力!N61))</f>
        <v/>
      </c>
      <c r="Y53" s="39" t="str">
        <f>IF(E53="","",IF(②選手情報入力!M61="","",0))</f>
        <v/>
      </c>
      <c r="Z53" t="str">
        <f>IF(E53="","",IF(②選手情報入力!M61="","",IF(I53=1,VLOOKUP(②選手情報入力!M61,種目情報!$A$4:$C$29,3,FALSE),VLOOKUP(②選手情報入力!M61,種目情報!$E$4:$G$25,3,FALSE))))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 x14ac:dyDescent="0.2">
      <c r="A54" t="str">
        <f>IF(E54="","",I54*1000000+①学校情報入力!$D$3*1000+②選手情報入力!A62)</f>
        <v/>
      </c>
      <c r="B54" t="str">
        <f>IF(E54="","",①学校情報入力!$D$3)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IF(E54="","",IF(②選手情報入力!I62="","",IF(I54=1,VLOOKUP(②選手情報入力!I62,種目情報!$A$4:$B$46,2,FALSE),VLOOKUP(②選手情報入力!I62,種目情報!$E$4:$F$47,2,FALSE))))</f>
        <v/>
      </c>
      <c r="P54" t="str">
        <f>IF(E54="","",IF(②選手情報入力!J62="","",②選手情報入力!J62))</f>
        <v/>
      </c>
      <c r="Q54" s="39" t="str">
        <f>IF(E54="","",IF(②選手情報入力!I62="","",0))</f>
        <v/>
      </c>
      <c r="R54" t="str">
        <f>IF(E54="","",IF(②選手情報入力!I62="","",IF(I54=1,VLOOKUP(②選手情報入力!I62,種目情報!$A$4:$C$46,3,FALSE),VLOOKUP(②選手情報入力!I62,種目情報!$E$4:$G$46,3,FALSE))))</f>
        <v/>
      </c>
      <c r="S54" t="str">
        <f>IF(E54="","",IF(②選手情報入力!K62="","",IF(I54=1,VLOOKUP(②選手情報入力!K62,種目情報!$A$4:$B$29,2,FALSE),VLOOKUP(②選手情報入力!K62,種目情報!$E$4:$F$25,2,FALSE))))</f>
        <v/>
      </c>
      <c r="T54" t="str">
        <f>IF(E54="","",IF(②選手情報入力!L62="","",②選手情報入力!L62))</f>
        <v/>
      </c>
      <c r="U54" s="39" t="str">
        <f>IF(E54="","",IF(②選手情報入力!K62="","",0))</f>
        <v/>
      </c>
      <c r="V54" t="str">
        <f>IF(E54="","",IF(②選手情報入力!K62="","",IF(I54=1,VLOOKUP(②選手情報入力!K62,種目情報!$A$4:$C$29,3,FALSE),VLOOKUP(②選手情報入力!K62,種目情報!$E$4:$G$25,3,FALSE))))</f>
        <v/>
      </c>
      <c r="W54" t="str">
        <f>IF(E54="","",IF(②選手情報入力!M62="","",IF(I54=1,VLOOKUP(②選手情報入力!M62,種目情報!$A$4:$B$29,2,FALSE),VLOOKUP(②選手情報入力!M62,種目情報!$E$4:$F$25,2,FALSE))))</f>
        <v/>
      </c>
      <c r="X54" t="str">
        <f>IF(E54="","",IF(②選手情報入力!N62="","",②選手情報入力!N62))</f>
        <v/>
      </c>
      <c r="Y54" s="39" t="str">
        <f>IF(E54="","",IF(②選手情報入力!M62="","",0))</f>
        <v/>
      </c>
      <c r="Z54" t="str">
        <f>IF(E54="","",IF(②選手情報入力!M62="","",IF(I54=1,VLOOKUP(②選手情報入力!M62,種目情報!$A$4:$C$29,3,FALSE),VLOOKUP(②選手情報入力!M62,種目情報!$E$4:$G$25,3,FALSE))))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 x14ac:dyDescent="0.2">
      <c r="A55" t="str">
        <f>IF(E55="","",I55*1000000+①学校情報入力!$D$3*1000+②選手情報入力!A63)</f>
        <v/>
      </c>
      <c r="B55" t="str">
        <f>IF(E55="","",①学校情報入力!$D$3)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IF(E55="","",IF(②選手情報入力!I63="","",IF(I55=1,VLOOKUP(②選手情報入力!I63,種目情報!$A$4:$B$46,2,FALSE),VLOOKUP(②選手情報入力!I63,種目情報!$E$4:$F$47,2,FALSE))))</f>
        <v/>
      </c>
      <c r="P55" t="str">
        <f>IF(E55="","",IF(②選手情報入力!J63="","",②選手情報入力!J63))</f>
        <v/>
      </c>
      <c r="Q55" s="39" t="str">
        <f>IF(E55="","",IF(②選手情報入力!I63="","",0))</f>
        <v/>
      </c>
      <c r="R55" t="str">
        <f>IF(E55="","",IF(②選手情報入力!I63="","",IF(I55=1,VLOOKUP(②選手情報入力!I63,種目情報!$A$4:$C$46,3,FALSE),VLOOKUP(②選手情報入力!I63,種目情報!$E$4:$G$46,3,FALSE))))</f>
        <v/>
      </c>
      <c r="S55" t="str">
        <f>IF(E55="","",IF(②選手情報入力!K63="","",IF(I55=1,VLOOKUP(②選手情報入力!K63,種目情報!$A$4:$B$29,2,FALSE),VLOOKUP(②選手情報入力!K63,種目情報!$E$4:$F$25,2,FALSE))))</f>
        <v/>
      </c>
      <c r="T55" t="str">
        <f>IF(E55="","",IF(②選手情報入力!L63="","",②選手情報入力!L63))</f>
        <v/>
      </c>
      <c r="U55" s="39" t="str">
        <f>IF(E55="","",IF(②選手情報入力!K63="","",0))</f>
        <v/>
      </c>
      <c r="V55" t="str">
        <f>IF(E55="","",IF(②選手情報入力!K63="","",IF(I55=1,VLOOKUP(②選手情報入力!K63,種目情報!$A$4:$C$29,3,FALSE),VLOOKUP(②選手情報入力!K63,種目情報!$E$4:$G$25,3,FALSE))))</f>
        <v/>
      </c>
      <c r="W55" t="str">
        <f>IF(E55="","",IF(②選手情報入力!M63="","",IF(I55=1,VLOOKUP(②選手情報入力!M63,種目情報!$A$4:$B$29,2,FALSE),VLOOKUP(②選手情報入力!M63,種目情報!$E$4:$F$25,2,FALSE))))</f>
        <v/>
      </c>
      <c r="X55" t="str">
        <f>IF(E55="","",IF(②選手情報入力!N63="","",②選手情報入力!N63))</f>
        <v/>
      </c>
      <c r="Y55" s="39" t="str">
        <f>IF(E55="","",IF(②選手情報入力!M63="","",0))</f>
        <v/>
      </c>
      <c r="Z55" t="str">
        <f>IF(E55="","",IF(②選手情報入力!M63="","",IF(I55=1,VLOOKUP(②選手情報入力!M63,種目情報!$A$4:$C$29,3,FALSE),VLOOKUP(②選手情報入力!M63,種目情報!$E$4:$G$25,3,FALSE))))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 x14ac:dyDescent="0.2">
      <c r="A56" t="str">
        <f>IF(E56="","",I56*1000000+①学校情報入力!$D$3*1000+②選手情報入力!A64)</f>
        <v/>
      </c>
      <c r="B56" t="str">
        <f>IF(E56="","",①学校情報入力!$D$3)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IF(E56="","",IF(②選手情報入力!I64="","",IF(I56=1,VLOOKUP(②選手情報入力!I64,種目情報!$A$4:$B$46,2,FALSE),VLOOKUP(②選手情報入力!I64,種目情報!$E$4:$F$47,2,FALSE))))</f>
        <v/>
      </c>
      <c r="P56" t="str">
        <f>IF(E56="","",IF(②選手情報入力!J64="","",②選手情報入力!J64))</f>
        <v/>
      </c>
      <c r="Q56" s="39" t="str">
        <f>IF(E56="","",IF(②選手情報入力!I64="","",0))</f>
        <v/>
      </c>
      <c r="R56" t="str">
        <f>IF(E56="","",IF(②選手情報入力!I64="","",IF(I56=1,VLOOKUP(②選手情報入力!I64,種目情報!$A$4:$C$46,3,FALSE),VLOOKUP(②選手情報入力!I64,種目情報!$E$4:$G$46,3,FALSE))))</f>
        <v/>
      </c>
      <c r="S56" t="str">
        <f>IF(E56="","",IF(②選手情報入力!K64="","",IF(I56=1,VLOOKUP(②選手情報入力!K64,種目情報!$A$4:$B$29,2,FALSE),VLOOKUP(②選手情報入力!K64,種目情報!$E$4:$F$25,2,FALSE))))</f>
        <v/>
      </c>
      <c r="T56" t="str">
        <f>IF(E56="","",IF(②選手情報入力!L64="","",②選手情報入力!L64))</f>
        <v/>
      </c>
      <c r="U56" s="39" t="str">
        <f>IF(E56="","",IF(②選手情報入力!K64="","",0))</f>
        <v/>
      </c>
      <c r="V56" t="str">
        <f>IF(E56="","",IF(②選手情報入力!K64="","",IF(I56=1,VLOOKUP(②選手情報入力!K64,種目情報!$A$4:$C$29,3,FALSE),VLOOKUP(②選手情報入力!K64,種目情報!$E$4:$G$25,3,FALSE))))</f>
        <v/>
      </c>
      <c r="W56" t="str">
        <f>IF(E56="","",IF(②選手情報入力!M64="","",IF(I56=1,VLOOKUP(②選手情報入力!M64,種目情報!$A$4:$B$29,2,FALSE),VLOOKUP(②選手情報入力!M64,種目情報!$E$4:$F$25,2,FALSE))))</f>
        <v/>
      </c>
      <c r="X56" t="str">
        <f>IF(E56="","",IF(②選手情報入力!N64="","",②選手情報入力!N64))</f>
        <v/>
      </c>
      <c r="Y56" s="39" t="str">
        <f>IF(E56="","",IF(②選手情報入力!M64="","",0))</f>
        <v/>
      </c>
      <c r="Z56" t="str">
        <f>IF(E56="","",IF(②選手情報入力!M64="","",IF(I56=1,VLOOKUP(②選手情報入力!M64,種目情報!$A$4:$C$29,3,FALSE),VLOOKUP(②選手情報入力!M64,種目情報!$E$4:$G$25,3,FALSE))))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 x14ac:dyDescent="0.2">
      <c r="A57" t="str">
        <f>IF(E57="","",I57*1000000+①学校情報入力!$D$3*1000+②選手情報入力!A65)</f>
        <v/>
      </c>
      <c r="B57" t="str">
        <f>IF(E57="","",①学校情報入力!$D$3)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IF(E57="","",IF(②選手情報入力!I65="","",IF(I57=1,VLOOKUP(②選手情報入力!I65,種目情報!$A$4:$B$46,2,FALSE),VLOOKUP(②選手情報入力!I65,種目情報!$E$4:$F$47,2,FALSE))))</f>
        <v/>
      </c>
      <c r="P57" t="str">
        <f>IF(E57="","",IF(②選手情報入力!J65="","",②選手情報入力!J65))</f>
        <v/>
      </c>
      <c r="Q57" s="39" t="str">
        <f>IF(E57="","",IF(②選手情報入力!I65="","",0))</f>
        <v/>
      </c>
      <c r="R57" t="str">
        <f>IF(E57="","",IF(②選手情報入力!I65="","",IF(I57=1,VLOOKUP(②選手情報入力!I65,種目情報!$A$4:$C$46,3,FALSE),VLOOKUP(②選手情報入力!I65,種目情報!$E$4:$G$46,3,FALSE))))</f>
        <v/>
      </c>
      <c r="S57" t="str">
        <f>IF(E57="","",IF(②選手情報入力!K65="","",IF(I57=1,VLOOKUP(②選手情報入力!K65,種目情報!$A$4:$B$29,2,FALSE),VLOOKUP(②選手情報入力!K65,種目情報!$E$4:$F$25,2,FALSE))))</f>
        <v/>
      </c>
      <c r="T57" t="str">
        <f>IF(E57="","",IF(②選手情報入力!L65="","",②選手情報入力!L65))</f>
        <v/>
      </c>
      <c r="U57" s="39" t="str">
        <f>IF(E57="","",IF(②選手情報入力!K65="","",0))</f>
        <v/>
      </c>
      <c r="V57" t="str">
        <f>IF(E57="","",IF(②選手情報入力!K65="","",IF(I57=1,VLOOKUP(②選手情報入力!K65,種目情報!$A$4:$C$29,3,FALSE),VLOOKUP(②選手情報入力!K65,種目情報!$E$4:$G$25,3,FALSE))))</f>
        <v/>
      </c>
      <c r="W57" t="str">
        <f>IF(E57="","",IF(②選手情報入力!M65="","",IF(I57=1,VLOOKUP(②選手情報入力!M65,種目情報!$A$4:$B$29,2,FALSE),VLOOKUP(②選手情報入力!M65,種目情報!$E$4:$F$25,2,FALSE))))</f>
        <v/>
      </c>
      <c r="X57" t="str">
        <f>IF(E57="","",IF(②選手情報入力!N65="","",②選手情報入力!N65))</f>
        <v/>
      </c>
      <c r="Y57" s="39" t="str">
        <f>IF(E57="","",IF(②選手情報入力!M65="","",0))</f>
        <v/>
      </c>
      <c r="Z57" t="str">
        <f>IF(E57="","",IF(②選手情報入力!M65="","",IF(I57=1,VLOOKUP(②選手情報入力!M65,種目情報!$A$4:$C$29,3,FALSE),VLOOKUP(②選手情報入力!M65,種目情報!$E$4:$G$25,3,FALSE))))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 x14ac:dyDescent="0.2">
      <c r="A58" t="str">
        <f>IF(E58="","",I58*1000000+①学校情報入力!$D$3*1000+②選手情報入力!A66)</f>
        <v/>
      </c>
      <c r="B58" t="str">
        <f>IF(E58="","",①学校情報入力!$D$3)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IF(E58="","",IF(②選手情報入力!I66="","",IF(I58=1,VLOOKUP(②選手情報入力!I66,種目情報!$A$4:$B$46,2,FALSE),VLOOKUP(②選手情報入力!I66,種目情報!$E$4:$F$47,2,FALSE))))</f>
        <v/>
      </c>
      <c r="P58" t="str">
        <f>IF(E58="","",IF(②選手情報入力!J66="","",②選手情報入力!J66))</f>
        <v/>
      </c>
      <c r="Q58" s="39" t="str">
        <f>IF(E58="","",IF(②選手情報入力!I66="","",0))</f>
        <v/>
      </c>
      <c r="R58" t="str">
        <f>IF(E58="","",IF(②選手情報入力!I66="","",IF(I58=1,VLOOKUP(②選手情報入力!I66,種目情報!$A$4:$C$46,3,FALSE),VLOOKUP(②選手情報入力!I66,種目情報!$E$4:$G$46,3,FALSE))))</f>
        <v/>
      </c>
      <c r="S58" t="str">
        <f>IF(E58="","",IF(②選手情報入力!K66="","",IF(I58=1,VLOOKUP(②選手情報入力!K66,種目情報!$A$4:$B$29,2,FALSE),VLOOKUP(②選手情報入力!K66,種目情報!$E$4:$F$25,2,FALSE))))</f>
        <v/>
      </c>
      <c r="T58" t="str">
        <f>IF(E58="","",IF(②選手情報入力!L66="","",②選手情報入力!L66))</f>
        <v/>
      </c>
      <c r="U58" s="39" t="str">
        <f>IF(E58="","",IF(②選手情報入力!K66="","",0))</f>
        <v/>
      </c>
      <c r="V58" t="str">
        <f>IF(E58="","",IF(②選手情報入力!K66="","",IF(I58=1,VLOOKUP(②選手情報入力!K66,種目情報!$A$4:$C$29,3,FALSE),VLOOKUP(②選手情報入力!K66,種目情報!$E$4:$G$25,3,FALSE))))</f>
        <v/>
      </c>
      <c r="W58" t="str">
        <f>IF(E58="","",IF(②選手情報入力!M66="","",IF(I58=1,VLOOKUP(②選手情報入力!M66,種目情報!$A$4:$B$29,2,FALSE),VLOOKUP(②選手情報入力!M66,種目情報!$E$4:$F$25,2,FALSE))))</f>
        <v/>
      </c>
      <c r="X58" t="str">
        <f>IF(E58="","",IF(②選手情報入力!N66="","",②選手情報入力!N66))</f>
        <v/>
      </c>
      <c r="Y58" s="39" t="str">
        <f>IF(E58="","",IF(②選手情報入力!M66="","",0))</f>
        <v/>
      </c>
      <c r="Z58" t="str">
        <f>IF(E58="","",IF(②選手情報入力!M66="","",IF(I58=1,VLOOKUP(②選手情報入力!M66,種目情報!$A$4:$C$29,3,FALSE),VLOOKUP(②選手情報入力!M66,種目情報!$E$4:$G$25,3,FALSE))))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 x14ac:dyDescent="0.2">
      <c r="A59" t="str">
        <f>IF(E59="","",I59*1000000+①学校情報入力!$D$3*1000+②選手情報入力!A67)</f>
        <v/>
      </c>
      <c r="B59" t="str">
        <f>IF(E59="","",①学校情報入力!$D$3)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IF(E59="","",IF(②選手情報入力!I67="","",IF(I59=1,VLOOKUP(②選手情報入力!I67,種目情報!$A$4:$B$46,2,FALSE),VLOOKUP(②選手情報入力!I67,種目情報!$E$4:$F$47,2,FALSE))))</f>
        <v/>
      </c>
      <c r="P59" t="str">
        <f>IF(E59="","",IF(②選手情報入力!J67="","",②選手情報入力!J67))</f>
        <v/>
      </c>
      <c r="Q59" s="39" t="str">
        <f>IF(E59="","",IF(②選手情報入力!I67="","",0))</f>
        <v/>
      </c>
      <c r="R59" t="str">
        <f>IF(E59="","",IF(②選手情報入力!I67="","",IF(I59=1,VLOOKUP(②選手情報入力!I67,種目情報!$A$4:$C$46,3,FALSE),VLOOKUP(②選手情報入力!I67,種目情報!$E$4:$G$46,3,FALSE))))</f>
        <v/>
      </c>
      <c r="S59" t="str">
        <f>IF(E59="","",IF(②選手情報入力!K67="","",IF(I59=1,VLOOKUP(②選手情報入力!K67,種目情報!$A$4:$B$29,2,FALSE),VLOOKUP(②選手情報入力!K67,種目情報!$E$4:$F$25,2,FALSE))))</f>
        <v/>
      </c>
      <c r="T59" t="str">
        <f>IF(E59="","",IF(②選手情報入力!L67="","",②選手情報入力!L67))</f>
        <v/>
      </c>
      <c r="U59" s="39" t="str">
        <f>IF(E59="","",IF(②選手情報入力!K67="","",0))</f>
        <v/>
      </c>
      <c r="V59" t="str">
        <f>IF(E59="","",IF(②選手情報入力!K67="","",IF(I59=1,VLOOKUP(②選手情報入力!K67,種目情報!$A$4:$C$29,3,FALSE),VLOOKUP(②選手情報入力!K67,種目情報!$E$4:$G$25,3,FALSE))))</f>
        <v/>
      </c>
      <c r="W59" t="str">
        <f>IF(E59="","",IF(②選手情報入力!M67="","",IF(I59=1,VLOOKUP(②選手情報入力!M67,種目情報!$A$4:$B$29,2,FALSE),VLOOKUP(②選手情報入力!M67,種目情報!$E$4:$F$25,2,FALSE))))</f>
        <v/>
      </c>
      <c r="X59" t="str">
        <f>IF(E59="","",IF(②選手情報入力!N67="","",②選手情報入力!N67))</f>
        <v/>
      </c>
      <c r="Y59" s="39" t="str">
        <f>IF(E59="","",IF(②選手情報入力!M67="","",0))</f>
        <v/>
      </c>
      <c r="Z59" t="str">
        <f>IF(E59="","",IF(②選手情報入力!M67="","",IF(I59=1,VLOOKUP(②選手情報入力!M67,種目情報!$A$4:$C$29,3,FALSE),VLOOKUP(②選手情報入力!M67,種目情報!$E$4:$G$25,3,FALSE))))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 x14ac:dyDescent="0.2">
      <c r="A60" t="str">
        <f>IF(E60="","",I60*1000000+①学校情報入力!$D$3*1000+②選手情報入力!A68)</f>
        <v/>
      </c>
      <c r="B60" t="str">
        <f>IF(E60="","",①学校情報入力!$D$3)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IF(E60="","",IF(②選手情報入力!I68="","",IF(I60=1,VLOOKUP(②選手情報入力!I68,種目情報!$A$4:$B$46,2,FALSE),VLOOKUP(②選手情報入力!I68,種目情報!$E$4:$F$47,2,FALSE))))</f>
        <v/>
      </c>
      <c r="P60" t="str">
        <f>IF(E60="","",IF(②選手情報入力!J68="","",②選手情報入力!J68))</f>
        <v/>
      </c>
      <c r="Q60" s="39" t="str">
        <f>IF(E60="","",IF(②選手情報入力!I68="","",0))</f>
        <v/>
      </c>
      <c r="R60" t="str">
        <f>IF(E60="","",IF(②選手情報入力!I68="","",IF(I60=1,VLOOKUP(②選手情報入力!I68,種目情報!$A$4:$C$46,3,FALSE),VLOOKUP(②選手情報入力!I68,種目情報!$E$4:$G$46,3,FALSE))))</f>
        <v/>
      </c>
      <c r="S60" t="str">
        <f>IF(E60="","",IF(②選手情報入力!K68="","",IF(I60=1,VLOOKUP(②選手情報入力!K68,種目情報!$A$4:$B$29,2,FALSE),VLOOKUP(②選手情報入力!K68,種目情報!$E$4:$F$25,2,FALSE))))</f>
        <v/>
      </c>
      <c r="T60" t="str">
        <f>IF(E60="","",IF(②選手情報入力!L68="","",②選手情報入力!L68))</f>
        <v/>
      </c>
      <c r="U60" s="39" t="str">
        <f>IF(E60="","",IF(②選手情報入力!K68="","",0))</f>
        <v/>
      </c>
      <c r="V60" t="str">
        <f>IF(E60="","",IF(②選手情報入力!K68="","",IF(I60=1,VLOOKUP(②選手情報入力!K68,種目情報!$A$4:$C$29,3,FALSE),VLOOKUP(②選手情報入力!K68,種目情報!$E$4:$G$25,3,FALSE))))</f>
        <v/>
      </c>
      <c r="W60" t="str">
        <f>IF(E60="","",IF(②選手情報入力!M68="","",IF(I60=1,VLOOKUP(②選手情報入力!M68,種目情報!$A$4:$B$29,2,FALSE),VLOOKUP(②選手情報入力!M68,種目情報!$E$4:$F$25,2,FALSE))))</f>
        <v/>
      </c>
      <c r="X60" t="str">
        <f>IF(E60="","",IF(②選手情報入力!N68="","",②選手情報入力!N68))</f>
        <v/>
      </c>
      <c r="Y60" s="39" t="str">
        <f>IF(E60="","",IF(②選手情報入力!M68="","",0))</f>
        <v/>
      </c>
      <c r="Z60" t="str">
        <f>IF(E60="","",IF(②選手情報入力!M68="","",IF(I60=1,VLOOKUP(②選手情報入力!M68,種目情報!$A$4:$C$29,3,FALSE),VLOOKUP(②選手情報入力!M68,種目情報!$E$4:$G$25,3,FALSE))))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 x14ac:dyDescent="0.2">
      <c r="A61" t="str">
        <f>IF(E61="","",I61*1000000+①学校情報入力!$D$3*1000+②選手情報入力!A69)</f>
        <v/>
      </c>
      <c r="B61" t="str">
        <f>IF(E61="","",①学校情報入力!$D$3)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IF(E61="","",IF(②選手情報入力!I69="","",IF(I61=1,VLOOKUP(②選手情報入力!I69,種目情報!$A$4:$B$46,2,FALSE),VLOOKUP(②選手情報入力!I69,種目情報!$E$4:$F$47,2,FALSE))))</f>
        <v/>
      </c>
      <c r="P61" t="str">
        <f>IF(E61="","",IF(②選手情報入力!J69="","",②選手情報入力!J69))</f>
        <v/>
      </c>
      <c r="Q61" s="39" t="str">
        <f>IF(E61="","",IF(②選手情報入力!I69="","",0))</f>
        <v/>
      </c>
      <c r="R61" t="str">
        <f>IF(E61="","",IF(②選手情報入力!I69="","",IF(I61=1,VLOOKUP(②選手情報入力!I69,種目情報!$A$4:$C$46,3,FALSE),VLOOKUP(②選手情報入力!I69,種目情報!$E$4:$G$46,3,FALSE))))</f>
        <v/>
      </c>
      <c r="S61" t="str">
        <f>IF(E61="","",IF(②選手情報入力!K69="","",IF(I61=1,VLOOKUP(②選手情報入力!K69,種目情報!$A$4:$B$29,2,FALSE),VLOOKUP(②選手情報入力!K69,種目情報!$E$4:$F$25,2,FALSE))))</f>
        <v/>
      </c>
      <c r="T61" t="str">
        <f>IF(E61="","",IF(②選手情報入力!L69="","",②選手情報入力!L69))</f>
        <v/>
      </c>
      <c r="U61" s="39" t="str">
        <f>IF(E61="","",IF(②選手情報入力!K69="","",0))</f>
        <v/>
      </c>
      <c r="V61" t="str">
        <f>IF(E61="","",IF(②選手情報入力!K69="","",IF(I61=1,VLOOKUP(②選手情報入力!K69,種目情報!$A$4:$C$29,3,FALSE),VLOOKUP(②選手情報入力!K69,種目情報!$E$4:$G$25,3,FALSE))))</f>
        <v/>
      </c>
      <c r="W61" t="str">
        <f>IF(E61="","",IF(②選手情報入力!M69="","",IF(I61=1,VLOOKUP(②選手情報入力!M69,種目情報!$A$4:$B$29,2,FALSE),VLOOKUP(②選手情報入力!M69,種目情報!$E$4:$F$25,2,FALSE))))</f>
        <v/>
      </c>
      <c r="X61" t="str">
        <f>IF(E61="","",IF(②選手情報入力!N69="","",②選手情報入力!N69))</f>
        <v/>
      </c>
      <c r="Y61" s="39" t="str">
        <f>IF(E61="","",IF(②選手情報入力!M69="","",0))</f>
        <v/>
      </c>
      <c r="Z61" t="str">
        <f>IF(E61="","",IF(②選手情報入力!M69="","",IF(I61=1,VLOOKUP(②選手情報入力!M69,種目情報!$A$4:$C$29,3,FALSE),VLOOKUP(②選手情報入力!M69,種目情報!$E$4:$G$25,3,FALSE))))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 x14ac:dyDescent="0.2">
      <c r="A62" t="str">
        <f>IF(E62="","",I62*1000000+①学校情報入力!$D$3*1000+②選手情報入力!A70)</f>
        <v/>
      </c>
      <c r="B62" t="str">
        <f>IF(E62="","",①学校情報入力!$D$3)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IF(E62="","",IF(②選手情報入力!I70="","",IF(I62=1,VLOOKUP(②選手情報入力!I70,種目情報!$A$4:$B$46,2,FALSE),VLOOKUP(②選手情報入力!I70,種目情報!$E$4:$F$47,2,FALSE))))</f>
        <v/>
      </c>
      <c r="P62" t="str">
        <f>IF(E62="","",IF(②選手情報入力!J70="","",②選手情報入力!J70))</f>
        <v/>
      </c>
      <c r="Q62" s="39" t="str">
        <f>IF(E62="","",IF(②選手情報入力!I70="","",0))</f>
        <v/>
      </c>
      <c r="R62" t="str">
        <f>IF(E62="","",IF(②選手情報入力!I70="","",IF(I62=1,VLOOKUP(②選手情報入力!I70,種目情報!$A$4:$C$46,3,FALSE),VLOOKUP(②選手情報入力!I70,種目情報!$E$4:$G$46,3,FALSE))))</f>
        <v/>
      </c>
      <c r="S62" t="str">
        <f>IF(E62="","",IF(②選手情報入力!K70="","",IF(I62=1,VLOOKUP(②選手情報入力!K70,種目情報!$A$4:$B$29,2,FALSE),VLOOKUP(②選手情報入力!K70,種目情報!$E$4:$F$25,2,FALSE))))</f>
        <v/>
      </c>
      <c r="T62" t="str">
        <f>IF(E62="","",IF(②選手情報入力!L70="","",②選手情報入力!L70))</f>
        <v/>
      </c>
      <c r="U62" s="39" t="str">
        <f>IF(E62="","",IF(②選手情報入力!K70="","",0))</f>
        <v/>
      </c>
      <c r="V62" t="str">
        <f>IF(E62="","",IF(②選手情報入力!K70="","",IF(I62=1,VLOOKUP(②選手情報入力!K70,種目情報!$A$4:$C$29,3,FALSE),VLOOKUP(②選手情報入力!K70,種目情報!$E$4:$G$25,3,FALSE))))</f>
        <v/>
      </c>
      <c r="W62" t="str">
        <f>IF(E62="","",IF(②選手情報入力!M70="","",IF(I62=1,VLOOKUP(②選手情報入力!M70,種目情報!$A$4:$B$29,2,FALSE),VLOOKUP(②選手情報入力!M70,種目情報!$E$4:$F$25,2,FALSE))))</f>
        <v/>
      </c>
      <c r="X62" t="str">
        <f>IF(E62="","",IF(②選手情報入力!N70="","",②選手情報入力!N70))</f>
        <v/>
      </c>
      <c r="Y62" s="39" t="str">
        <f>IF(E62="","",IF(②選手情報入力!M70="","",0))</f>
        <v/>
      </c>
      <c r="Z62" t="str">
        <f>IF(E62="","",IF(②選手情報入力!M70="","",IF(I62=1,VLOOKUP(②選手情報入力!M70,種目情報!$A$4:$C$29,3,FALSE),VLOOKUP(②選手情報入力!M70,種目情報!$E$4:$G$25,3,FALSE))))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 x14ac:dyDescent="0.2">
      <c r="A63" t="str">
        <f>IF(E63="","",I63*1000000+①学校情報入力!$D$3*1000+②選手情報入力!A71)</f>
        <v/>
      </c>
      <c r="B63" t="str">
        <f>IF(E63="","",①学校情報入力!$D$3)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IF(E63="","",IF(②選手情報入力!I71="","",IF(I63=1,VLOOKUP(②選手情報入力!I71,種目情報!$A$4:$B$46,2,FALSE),VLOOKUP(②選手情報入力!I71,種目情報!$E$4:$F$47,2,FALSE))))</f>
        <v/>
      </c>
      <c r="P63" t="str">
        <f>IF(E63="","",IF(②選手情報入力!J71="","",②選手情報入力!J71))</f>
        <v/>
      </c>
      <c r="Q63" s="39" t="str">
        <f>IF(E63="","",IF(②選手情報入力!I71="","",0))</f>
        <v/>
      </c>
      <c r="R63" t="str">
        <f>IF(E63="","",IF(②選手情報入力!I71="","",IF(I63=1,VLOOKUP(②選手情報入力!I71,種目情報!$A$4:$C$46,3,FALSE),VLOOKUP(②選手情報入力!I71,種目情報!$E$4:$G$46,3,FALSE))))</f>
        <v/>
      </c>
      <c r="S63" t="str">
        <f>IF(E63="","",IF(②選手情報入力!K71="","",IF(I63=1,VLOOKUP(②選手情報入力!K71,種目情報!$A$4:$B$29,2,FALSE),VLOOKUP(②選手情報入力!K71,種目情報!$E$4:$F$25,2,FALSE))))</f>
        <v/>
      </c>
      <c r="T63" t="str">
        <f>IF(E63="","",IF(②選手情報入力!L71="","",②選手情報入力!L71))</f>
        <v/>
      </c>
      <c r="U63" s="39" t="str">
        <f>IF(E63="","",IF(②選手情報入力!K71="","",0))</f>
        <v/>
      </c>
      <c r="V63" t="str">
        <f>IF(E63="","",IF(②選手情報入力!K71="","",IF(I63=1,VLOOKUP(②選手情報入力!K71,種目情報!$A$4:$C$29,3,FALSE),VLOOKUP(②選手情報入力!K71,種目情報!$E$4:$G$25,3,FALSE))))</f>
        <v/>
      </c>
      <c r="W63" t="str">
        <f>IF(E63="","",IF(②選手情報入力!M71="","",IF(I63=1,VLOOKUP(②選手情報入力!M71,種目情報!$A$4:$B$29,2,FALSE),VLOOKUP(②選手情報入力!M71,種目情報!$E$4:$F$25,2,FALSE))))</f>
        <v/>
      </c>
      <c r="X63" t="str">
        <f>IF(E63="","",IF(②選手情報入力!N71="","",②選手情報入力!N71))</f>
        <v/>
      </c>
      <c r="Y63" s="39" t="str">
        <f>IF(E63="","",IF(②選手情報入力!M71="","",0))</f>
        <v/>
      </c>
      <c r="Z63" t="str">
        <f>IF(E63="","",IF(②選手情報入力!M71="","",IF(I63=1,VLOOKUP(②選手情報入力!M71,種目情報!$A$4:$C$29,3,FALSE),VLOOKUP(②選手情報入力!M71,種目情報!$E$4:$G$25,3,FALSE))))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 x14ac:dyDescent="0.2">
      <c r="A64" t="str">
        <f>IF(E64="","",I64*1000000+①学校情報入力!$D$3*1000+②選手情報入力!A72)</f>
        <v/>
      </c>
      <c r="B64" t="str">
        <f>IF(E64="","",①学校情報入力!$D$3)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IF(E64="","",IF(②選手情報入力!I72="","",IF(I64=1,VLOOKUP(②選手情報入力!I72,種目情報!$A$4:$B$46,2,FALSE),VLOOKUP(②選手情報入力!I72,種目情報!$E$4:$F$47,2,FALSE))))</f>
        <v/>
      </c>
      <c r="P64" t="str">
        <f>IF(E64="","",IF(②選手情報入力!J72="","",②選手情報入力!J72))</f>
        <v/>
      </c>
      <c r="Q64" s="39" t="str">
        <f>IF(E64="","",IF(②選手情報入力!I72="","",0))</f>
        <v/>
      </c>
      <c r="R64" t="str">
        <f>IF(E64="","",IF(②選手情報入力!I72="","",IF(I64=1,VLOOKUP(②選手情報入力!I72,種目情報!$A$4:$C$46,3,FALSE),VLOOKUP(②選手情報入力!I72,種目情報!$E$4:$G$46,3,FALSE))))</f>
        <v/>
      </c>
      <c r="S64" t="str">
        <f>IF(E64="","",IF(②選手情報入力!K72="","",IF(I64=1,VLOOKUP(②選手情報入力!K72,種目情報!$A$4:$B$29,2,FALSE),VLOOKUP(②選手情報入力!K72,種目情報!$E$4:$F$25,2,FALSE))))</f>
        <v/>
      </c>
      <c r="T64" t="str">
        <f>IF(E64="","",IF(②選手情報入力!L72="","",②選手情報入力!L72))</f>
        <v/>
      </c>
      <c r="U64" s="39" t="str">
        <f>IF(E64="","",IF(②選手情報入力!K72="","",0))</f>
        <v/>
      </c>
      <c r="V64" t="str">
        <f>IF(E64="","",IF(②選手情報入力!K72="","",IF(I64=1,VLOOKUP(②選手情報入力!K72,種目情報!$A$4:$C$29,3,FALSE),VLOOKUP(②選手情報入力!K72,種目情報!$E$4:$G$25,3,FALSE))))</f>
        <v/>
      </c>
      <c r="W64" t="str">
        <f>IF(E64="","",IF(②選手情報入力!M72="","",IF(I64=1,VLOOKUP(②選手情報入力!M72,種目情報!$A$4:$B$29,2,FALSE),VLOOKUP(②選手情報入力!M72,種目情報!$E$4:$F$25,2,FALSE))))</f>
        <v/>
      </c>
      <c r="X64" t="str">
        <f>IF(E64="","",IF(②選手情報入力!N72="","",②選手情報入力!N72))</f>
        <v/>
      </c>
      <c r="Y64" s="39" t="str">
        <f>IF(E64="","",IF(②選手情報入力!M72="","",0))</f>
        <v/>
      </c>
      <c r="Z64" t="str">
        <f>IF(E64="","",IF(②選手情報入力!M72="","",IF(I64=1,VLOOKUP(②選手情報入力!M72,種目情報!$A$4:$C$29,3,FALSE),VLOOKUP(②選手情報入力!M72,種目情報!$E$4:$G$25,3,FALSE))))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 x14ac:dyDescent="0.2">
      <c r="A65" t="str">
        <f>IF(E65="","",I65*1000000+①学校情報入力!$D$3*1000+②選手情報入力!A73)</f>
        <v/>
      </c>
      <c r="B65" t="str">
        <f>IF(E65="","",①学校情報入力!$D$3)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IF(E65="","",IF(②選手情報入力!I73="","",IF(I65=1,VLOOKUP(②選手情報入力!I73,種目情報!$A$4:$B$46,2,FALSE),VLOOKUP(②選手情報入力!I73,種目情報!$E$4:$F$47,2,FALSE))))</f>
        <v/>
      </c>
      <c r="P65" t="str">
        <f>IF(E65="","",IF(②選手情報入力!J73="","",②選手情報入力!J73))</f>
        <v/>
      </c>
      <c r="Q65" s="39" t="str">
        <f>IF(E65="","",IF(②選手情報入力!I73="","",0))</f>
        <v/>
      </c>
      <c r="R65" t="str">
        <f>IF(E65="","",IF(②選手情報入力!I73="","",IF(I65=1,VLOOKUP(②選手情報入力!I73,種目情報!$A$4:$C$46,3,FALSE),VLOOKUP(②選手情報入力!I73,種目情報!$E$4:$G$46,3,FALSE))))</f>
        <v/>
      </c>
      <c r="S65" t="str">
        <f>IF(E65="","",IF(②選手情報入力!K73="","",IF(I65=1,VLOOKUP(②選手情報入力!K73,種目情報!$A$4:$B$29,2,FALSE),VLOOKUP(②選手情報入力!K73,種目情報!$E$4:$F$25,2,FALSE))))</f>
        <v/>
      </c>
      <c r="T65" t="str">
        <f>IF(E65="","",IF(②選手情報入力!L73="","",②選手情報入力!L73))</f>
        <v/>
      </c>
      <c r="U65" s="39" t="str">
        <f>IF(E65="","",IF(②選手情報入力!K73="","",0))</f>
        <v/>
      </c>
      <c r="V65" t="str">
        <f>IF(E65="","",IF(②選手情報入力!K73="","",IF(I65=1,VLOOKUP(②選手情報入力!K73,種目情報!$A$4:$C$29,3,FALSE),VLOOKUP(②選手情報入力!K73,種目情報!$E$4:$G$25,3,FALSE))))</f>
        <v/>
      </c>
      <c r="W65" t="str">
        <f>IF(E65="","",IF(②選手情報入力!M73="","",IF(I65=1,VLOOKUP(②選手情報入力!M73,種目情報!$A$4:$B$29,2,FALSE),VLOOKUP(②選手情報入力!M73,種目情報!$E$4:$F$25,2,FALSE))))</f>
        <v/>
      </c>
      <c r="X65" t="str">
        <f>IF(E65="","",IF(②選手情報入力!N73="","",②選手情報入力!N73))</f>
        <v/>
      </c>
      <c r="Y65" s="39" t="str">
        <f>IF(E65="","",IF(②選手情報入力!M73="","",0))</f>
        <v/>
      </c>
      <c r="Z65" t="str">
        <f>IF(E65="","",IF(②選手情報入力!M73="","",IF(I65=1,VLOOKUP(②選手情報入力!M73,種目情報!$A$4:$C$29,3,FALSE),VLOOKUP(②選手情報入力!M73,種目情報!$E$4:$G$25,3,FALSE))))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 x14ac:dyDescent="0.2">
      <c r="A66" t="str">
        <f>IF(E66="","",I66*1000000+①学校情報入力!$D$3*1000+②選手情報入力!A74)</f>
        <v/>
      </c>
      <c r="B66" t="str">
        <f>IF(E66="","",①学校情報入力!$D$3)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IF(E66="","",IF(②選手情報入力!I74="","",IF(I66=1,VLOOKUP(②選手情報入力!I74,種目情報!$A$4:$B$46,2,FALSE),VLOOKUP(②選手情報入力!I74,種目情報!$E$4:$F$47,2,FALSE))))</f>
        <v/>
      </c>
      <c r="P66" t="str">
        <f>IF(E66="","",IF(②選手情報入力!J74="","",②選手情報入力!J74))</f>
        <v/>
      </c>
      <c r="Q66" s="39" t="str">
        <f>IF(E66="","",IF(②選手情報入力!I74="","",0))</f>
        <v/>
      </c>
      <c r="R66" t="str">
        <f>IF(E66="","",IF(②選手情報入力!I74="","",IF(I66=1,VLOOKUP(②選手情報入力!I74,種目情報!$A$4:$C$46,3,FALSE),VLOOKUP(②選手情報入力!I74,種目情報!$E$4:$G$46,3,FALSE))))</f>
        <v/>
      </c>
      <c r="S66" t="str">
        <f>IF(E66="","",IF(②選手情報入力!K74="","",IF(I66=1,VLOOKUP(②選手情報入力!K74,種目情報!$A$4:$B$29,2,FALSE),VLOOKUP(②選手情報入力!K74,種目情報!$E$4:$F$25,2,FALSE))))</f>
        <v/>
      </c>
      <c r="T66" t="str">
        <f>IF(E66="","",IF(②選手情報入力!L74="","",②選手情報入力!L74))</f>
        <v/>
      </c>
      <c r="U66" s="39" t="str">
        <f>IF(E66="","",IF(②選手情報入力!K74="","",0))</f>
        <v/>
      </c>
      <c r="V66" t="str">
        <f>IF(E66="","",IF(②選手情報入力!K74="","",IF(I66=1,VLOOKUP(②選手情報入力!K74,種目情報!$A$4:$C$29,3,FALSE),VLOOKUP(②選手情報入力!K74,種目情報!$E$4:$G$25,3,FALSE))))</f>
        <v/>
      </c>
      <c r="W66" t="str">
        <f>IF(E66="","",IF(②選手情報入力!M74="","",IF(I66=1,VLOOKUP(②選手情報入力!M74,種目情報!$A$4:$B$29,2,FALSE),VLOOKUP(②選手情報入力!M74,種目情報!$E$4:$F$25,2,FALSE))))</f>
        <v/>
      </c>
      <c r="X66" t="str">
        <f>IF(E66="","",IF(②選手情報入力!N74="","",②選手情報入力!N74))</f>
        <v/>
      </c>
      <c r="Y66" s="39" t="str">
        <f>IF(E66="","",IF(②選手情報入力!M74="","",0))</f>
        <v/>
      </c>
      <c r="Z66" t="str">
        <f>IF(E66="","",IF(②選手情報入力!M74="","",IF(I66=1,VLOOKUP(②選手情報入力!M74,種目情報!$A$4:$C$29,3,FALSE),VLOOKUP(②選手情報入力!M74,種目情報!$E$4:$G$25,3,FALSE))))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 x14ac:dyDescent="0.2">
      <c r="A67" t="str">
        <f>IF(E67="","",I67*1000000+①学校情報入力!$D$3*1000+②選手情報入力!A75)</f>
        <v/>
      </c>
      <c r="B67" t="str">
        <f>IF(E67="","",①学校情報入力!$D$3)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IF(E67="","",IF(②選手情報入力!I75="","",IF(I67=1,VLOOKUP(②選手情報入力!I75,種目情報!$A$4:$B$46,2,FALSE),VLOOKUP(②選手情報入力!I75,種目情報!$E$4:$F$47,2,FALSE))))</f>
        <v/>
      </c>
      <c r="P67" t="str">
        <f>IF(E67="","",IF(②選手情報入力!J75="","",②選手情報入力!J75))</f>
        <v/>
      </c>
      <c r="Q67" s="39" t="str">
        <f>IF(E67="","",IF(②選手情報入力!I75="","",0))</f>
        <v/>
      </c>
      <c r="R67" t="str">
        <f>IF(E67="","",IF(②選手情報入力!I75="","",IF(I67=1,VLOOKUP(②選手情報入力!I75,種目情報!$A$4:$C$46,3,FALSE),VLOOKUP(②選手情報入力!I75,種目情報!$E$4:$G$46,3,FALSE))))</f>
        <v/>
      </c>
      <c r="S67" t="str">
        <f>IF(E67="","",IF(②選手情報入力!K75="","",IF(I67=1,VLOOKUP(②選手情報入力!K75,種目情報!$A$4:$B$29,2,FALSE),VLOOKUP(②選手情報入力!K75,種目情報!$E$4:$F$25,2,FALSE))))</f>
        <v/>
      </c>
      <c r="T67" t="str">
        <f>IF(E67="","",IF(②選手情報入力!L75="","",②選手情報入力!L75))</f>
        <v/>
      </c>
      <c r="U67" s="39" t="str">
        <f>IF(E67="","",IF(②選手情報入力!K75="","",0))</f>
        <v/>
      </c>
      <c r="V67" t="str">
        <f>IF(E67="","",IF(②選手情報入力!K75="","",IF(I67=1,VLOOKUP(②選手情報入力!K75,種目情報!$A$4:$C$29,3,FALSE),VLOOKUP(②選手情報入力!K75,種目情報!$E$4:$G$25,3,FALSE))))</f>
        <v/>
      </c>
      <c r="W67" t="str">
        <f>IF(E67="","",IF(②選手情報入力!M75="","",IF(I67=1,VLOOKUP(②選手情報入力!M75,種目情報!$A$4:$B$29,2,FALSE),VLOOKUP(②選手情報入力!M75,種目情報!$E$4:$F$25,2,FALSE))))</f>
        <v/>
      </c>
      <c r="X67" t="str">
        <f>IF(E67="","",IF(②選手情報入力!N75="","",②選手情報入力!N75))</f>
        <v/>
      </c>
      <c r="Y67" s="39" t="str">
        <f>IF(E67="","",IF(②選手情報入力!M75="","",0))</f>
        <v/>
      </c>
      <c r="Z67" t="str">
        <f>IF(E67="","",IF(②選手情報入力!M75="","",IF(I67=1,VLOOKUP(②選手情報入力!M75,種目情報!$A$4:$C$29,3,FALSE),VLOOKUP(②選手情報入力!M75,種目情報!$E$4:$G$25,3,FALSE))))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 x14ac:dyDescent="0.2">
      <c r="A68" t="str">
        <f>IF(E68="","",I68*1000000+①学校情報入力!$D$3*1000+②選手情報入力!A76)</f>
        <v/>
      </c>
      <c r="B68" t="str">
        <f>IF(E68="","",①学校情報入力!$D$3)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IF(E68="","",IF(②選手情報入力!I76="","",IF(I68=1,VLOOKUP(②選手情報入力!I76,種目情報!$A$4:$B$46,2,FALSE),VLOOKUP(②選手情報入力!I76,種目情報!$E$4:$F$47,2,FALSE))))</f>
        <v/>
      </c>
      <c r="P68" t="str">
        <f>IF(E68="","",IF(②選手情報入力!J76="","",②選手情報入力!J76))</f>
        <v/>
      </c>
      <c r="Q68" s="39" t="str">
        <f>IF(E68="","",IF(②選手情報入力!I76="","",0))</f>
        <v/>
      </c>
      <c r="R68" t="str">
        <f>IF(E68="","",IF(②選手情報入力!I76="","",IF(I68=1,VLOOKUP(②選手情報入力!I76,種目情報!$A$4:$C$46,3,FALSE),VLOOKUP(②選手情報入力!I76,種目情報!$E$4:$G$46,3,FALSE))))</f>
        <v/>
      </c>
      <c r="S68" t="str">
        <f>IF(E68="","",IF(②選手情報入力!K76="","",IF(I68=1,VLOOKUP(②選手情報入力!K76,種目情報!$A$4:$B$29,2,FALSE),VLOOKUP(②選手情報入力!K76,種目情報!$E$4:$F$25,2,FALSE))))</f>
        <v/>
      </c>
      <c r="T68" t="str">
        <f>IF(E68="","",IF(②選手情報入力!L76="","",②選手情報入力!L76))</f>
        <v/>
      </c>
      <c r="U68" s="39" t="str">
        <f>IF(E68="","",IF(②選手情報入力!K76="","",0))</f>
        <v/>
      </c>
      <c r="V68" t="str">
        <f>IF(E68="","",IF(②選手情報入力!K76="","",IF(I68=1,VLOOKUP(②選手情報入力!K76,種目情報!$A$4:$C$29,3,FALSE),VLOOKUP(②選手情報入力!K76,種目情報!$E$4:$G$25,3,FALSE))))</f>
        <v/>
      </c>
      <c r="W68" t="str">
        <f>IF(E68="","",IF(②選手情報入力!M76="","",IF(I68=1,VLOOKUP(②選手情報入力!M76,種目情報!$A$4:$B$29,2,FALSE),VLOOKUP(②選手情報入力!M76,種目情報!$E$4:$F$25,2,FALSE))))</f>
        <v/>
      </c>
      <c r="X68" t="str">
        <f>IF(E68="","",IF(②選手情報入力!N76="","",②選手情報入力!N76))</f>
        <v/>
      </c>
      <c r="Y68" s="39" t="str">
        <f>IF(E68="","",IF(②選手情報入力!M76="","",0))</f>
        <v/>
      </c>
      <c r="Z68" t="str">
        <f>IF(E68="","",IF(②選手情報入力!M76="","",IF(I68=1,VLOOKUP(②選手情報入力!M76,種目情報!$A$4:$C$29,3,FALSE),VLOOKUP(②選手情報入力!M76,種目情報!$E$4:$G$25,3,FALSE))))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 x14ac:dyDescent="0.2">
      <c r="A69" t="str">
        <f>IF(E69="","",I69*1000000+①学校情報入力!$D$3*1000+②選手情報入力!A77)</f>
        <v/>
      </c>
      <c r="B69" t="str">
        <f>IF(E69="","",①学校情報入力!$D$3)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IF(E69="","",IF(②選手情報入力!I77="","",IF(I69=1,VLOOKUP(②選手情報入力!I77,種目情報!$A$4:$B$46,2,FALSE),VLOOKUP(②選手情報入力!I77,種目情報!$E$4:$F$47,2,FALSE))))</f>
        <v/>
      </c>
      <c r="P69" t="str">
        <f>IF(E69="","",IF(②選手情報入力!J77="","",②選手情報入力!J77))</f>
        <v/>
      </c>
      <c r="Q69" s="39" t="str">
        <f>IF(E69="","",IF(②選手情報入力!I77="","",0))</f>
        <v/>
      </c>
      <c r="R69" t="str">
        <f>IF(E69="","",IF(②選手情報入力!I77="","",IF(I69=1,VLOOKUP(②選手情報入力!I77,種目情報!$A$4:$C$46,3,FALSE),VLOOKUP(②選手情報入力!I77,種目情報!$E$4:$G$46,3,FALSE))))</f>
        <v/>
      </c>
      <c r="S69" t="str">
        <f>IF(E69="","",IF(②選手情報入力!K77="","",IF(I69=1,VLOOKUP(②選手情報入力!K77,種目情報!$A$4:$B$29,2,FALSE),VLOOKUP(②選手情報入力!K77,種目情報!$E$4:$F$25,2,FALSE))))</f>
        <v/>
      </c>
      <c r="T69" t="str">
        <f>IF(E69="","",IF(②選手情報入力!L77="","",②選手情報入力!L77))</f>
        <v/>
      </c>
      <c r="U69" s="39" t="str">
        <f>IF(E69="","",IF(②選手情報入力!K77="","",0))</f>
        <v/>
      </c>
      <c r="V69" t="str">
        <f>IF(E69="","",IF(②選手情報入力!K77="","",IF(I69=1,VLOOKUP(②選手情報入力!K77,種目情報!$A$4:$C$29,3,FALSE),VLOOKUP(②選手情報入力!K77,種目情報!$E$4:$G$25,3,FALSE))))</f>
        <v/>
      </c>
      <c r="W69" t="str">
        <f>IF(E69="","",IF(②選手情報入力!M77="","",IF(I69=1,VLOOKUP(②選手情報入力!M77,種目情報!$A$4:$B$29,2,FALSE),VLOOKUP(②選手情報入力!M77,種目情報!$E$4:$F$25,2,FALSE))))</f>
        <v/>
      </c>
      <c r="X69" t="str">
        <f>IF(E69="","",IF(②選手情報入力!N77="","",②選手情報入力!N77))</f>
        <v/>
      </c>
      <c r="Y69" s="39" t="str">
        <f>IF(E69="","",IF(②選手情報入力!M77="","",0))</f>
        <v/>
      </c>
      <c r="Z69" t="str">
        <f>IF(E69="","",IF(②選手情報入力!M77="","",IF(I69=1,VLOOKUP(②選手情報入力!M77,種目情報!$A$4:$C$29,3,FALSE),VLOOKUP(②選手情報入力!M77,種目情報!$E$4:$G$25,3,FALSE))))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 x14ac:dyDescent="0.2">
      <c r="A70" t="str">
        <f>IF(E70="","",I70*1000000+①学校情報入力!$D$3*1000+②選手情報入力!A78)</f>
        <v/>
      </c>
      <c r="B70" t="str">
        <f>IF(E70="","",①学校情報入力!$D$3)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IF(E70="","",IF(②選手情報入力!I78="","",IF(I70=1,VLOOKUP(②選手情報入力!I78,種目情報!$A$4:$B$46,2,FALSE),VLOOKUP(②選手情報入力!I78,種目情報!$E$4:$F$47,2,FALSE))))</f>
        <v/>
      </c>
      <c r="P70" t="str">
        <f>IF(E70="","",IF(②選手情報入力!J78="","",②選手情報入力!J78))</f>
        <v/>
      </c>
      <c r="Q70" s="39" t="str">
        <f>IF(E70="","",IF(②選手情報入力!I78="","",0))</f>
        <v/>
      </c>
      <c r="R70" t="str">
        <f>IF(E70="","",IF(②選手情報入力!I78="","",IF(I70=1,VLOOKUP(②選手情報入力!I78,種目情報!$A$4:$C$46,3,FALSE),VLOOKUP(②選手情報入力!I78,種目情報!$E$4:$G$46,3,FALSE))))</f>
        <v/>
      </c>
      <c r="S70" t="str">
        <f>IF(E70="","",IF(②選手情報入力!K78="","",IF(I70=1,VLOOKUP(②選手情報入力!K78,種目情報!$A$4:$B$29,2,FALSE),VLOOKUP(②選手情報入力!K78,種目情報!$E$4:$F$25,2,FALSE))))</f>
        <v/>
      </c>
      <c r="T70" t="str">
        <f>IF(E70="","",IF(②選手情報入力!L78="","",②選手情報入力!L78))</f>
        <v/>
      </c>
      <c r="U70" s="39" t="str">
        <f>IF(E70="","",IF(②選手情報入力!K78="","",0))</f>
        <v/>
      </c>
      <c r="V70" t="str">
        <f>IF(E70="","",IF(②選手情報入力!K78="","",IF(I70=1,VLOOKUP(②選手情報入力!K78,種目情報!$A$4:$C$29,3,FALSE),VLOOKUP(②選手情報入力!K78,種目情報!$E$4:$G$25,3,FALSE))))</f>
        <v/>
      </c>
      <c r="W70" t="str">
        <f>IF(E70="","",IF(②選手情報入力!M78="","",IF(I70=1,VLOOKUP(②選手情報入力!M78,種目情報!$A$4:$B$29,2,FALSE),VLOOKUP(②選手情報入力!M78,種目情報!$E$4:$F$25,2,FALSE))))</f>
        <v/>
      </c>
      <c r="X70" t="str">
        <f>IF(E70="","",IF(②選手情報入力!N78="","",②選手情報入力!N78))</f>
        <v/>
      </c>
      <c r="Y70" s="39" t="str">
        <f>IF(E70="","",IF(②選手情報入力!M78="","",0))</f>
        <v/>
      </c>
      <c r="Z70" t="str">
        <f>IF(E70="","",IF(②選手情報入力!M78="","",IF(I70=1,VLOOKUP(②選手情報入力!M78,種目情報!$A$4:$C$29,3,FALSE),VLOOKUP(②選手情報入力!M78,種目情報!$E$4:$G$25,3,FALSE))))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 x14ac:dyDescent="0.2">
      <c r="A71" t="str">
        <f>IF(E71="","",I71*1000000+①学校情報入力!$D$3*1000+②選手情報入力!A79)</f>
        <v/>
      </c>
      <c r="B71" t="str">
        <f>IF(E71="","",①学校情報入力!$D$3)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IF(E71="","",IF(②選手情報入力!I79="","",IF(I71=1,VLOOKUP(②選手情報入力!I79,種目情報!$A$4:$B$46,2,FALSE),VLOOKUP(②選手情報入力!I79,種目情報!$E$4:$F$47,2,FALSE))))</f>
        <v/>
      </c>
      <c r="P71" t="str">
        <f>IF(E71="","",IF(②選手情報入力!J79="","",②選手情報入力!J79))</f>
        <v/>
      </c>
      <c r="Q71" s="39" t="str">
        <f>IF(E71="","",IF(②選手情報入力!I79="","",0))</f>
        <v/>
      </c>
      <c r="R71" t="str">
        <f>IF(E71="","",IF(②選手情報入力!I79="","",IF(I71=1,VLOOKUP(②選手情報入力!I79,種目情報!$A$4:$C$46,3,FALSE),VLOOKUP(②選手情報入力!I79,種目情報!$E$4:$G$46,3,FALSE))))</f>
        <v/>
      </c>
      <c r="S71" t="str">
        <f>IF(E71="","",IF(②選手情報入力!K79="","",IF(I71=1,VLOOKUP(②選手情報入力!K79,種目情報!$A$4:$B$29,2,FALSE),VLOOKUP(②選手情報入力!K79,種目情報!$E$4:$F$25,2,FALSE))))</f>
        <v/>
      </c>
      <c r="T71" t="str">
        <f>IF(E71="","",IF(②選手情報入力!L79="","",②選手情報入力!L79))</f>
        <v/>
      </c>
      <c r="U71" s="39" t="str">
        <f>IF(E71="","",IF(②選手情報入力!K79="","",0))</f>
        <v/>
      </c>
      <c r="V71" t="str">
        <f>IF(E71="","",IF(②選手情報入力!K79="","",IF(I71=1,VLOOKUP(②選手情報入力!K79,種目情報!$A$4:$C$29,3,FALSE),VLOOKUP(②選手情報入力!K79,種目情報!$E$4:$G$25,3,FALSE))))</f>
        <v/>
      </c>
      <c r="W71" t="str">
        <f>IF(E71="","",IF(②選手情報入力!M79="","",IF(I71=1,VLOOKUP(②選手情報入力!M79,種目情報!$A$4:$B$29,2,FALSE),VLOOKUP(②選手情報入力!M79,種目情報!$E$4:$F$25,2,FALSE))))</f>
        <v/>
      </c>
      <c r="X71" t="str">
        <f>IF(E71="","",IF(②選手情報入力!N79="","",②選手情報入力!N79))</f>
        <v/>
      </c>
      <c r="Y71" s="39" t="str">
        <f>IF(E71="","",IF(②選手情報入力!M79="","",0))</f>
        <v/>
      </c>
      <c r="Z71" t="str">
        <f>IF(E71="","",IF(②選手情報入力!M79="","",IF(I71=1,VLOOKUP(②選手情報入力!M79,種目情報!$A$4:$C$29,3,FALSE),VLOOKUP(②選手情報入力!M79,種目情報!$E$4:$G$25,3,FALSE))))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 x14ac:dyDescent="0.2">
      <c r="A72" t="str">
        <f>IF(E72="","",I72*1000000+①学校情報入力!$D$3*1000+②選手情報入力!A80)</f>
        <v/>
      </c>
      <c r="B72" t="str">
        <f>IF(E72="","",①学校情報入力!$D$3)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IF(E72="","",IF(②選手情報入力!I80="","",IF(I72=1,VLOOKUP(②選手情報入力!I80,種目情報!$A$4:$B$46,2,FALSE),VLOOKUP(②選手情報入力!I80,種目情報!$E$4:$F$47,2,FALSE))))</f>
        <v/>
      </c>
      <c r="P72" t="str">
        <f>IF(E72="","",IF(②選手情報入力!J80="","",②選手情報入力!J80))</f>
        <v/>
      </c>
      <c r="Q72" s="39" t="str">
        <f>IF(E72="","",IF(②選手情報入力!I80="","",0))</f>
        <v/>
      </c>
      <c r="R72" t="str">
        <f>IF(E72="","",IF(②選手情報入力!I80="","",IF(I72=1,VLOOKUP(②選手情報入力!I80,種目情報!$A$4:$C$46,3,FALSE),VLOOKUP(②選手情報入力!I80,種目情報!$E$4:$G$46,3,FALSE))))</f>
        <v/>
      </c>
      <c r="S72" t="str">
        <f>IF(E72="","",IF(②選手情報入力!K80="","",IF(I72=1,VLOOKUP(②選手情報入力!K80,種目情報!$A$4:$B$29,2,FALSE),VLOOKUP(②選手情報入力!K80,種目情報!$E$4:$F$25,2,FALSE))))</f>
        <v/>
      </c>
      <c r="T72" t="str">
        <f>IF(E72="","",IF(②選手情報入力!L80="","",②選手情報入力!L80))</f>
        <v/>
      </c>
      <c r="U72" s="39" t="str">
        <f>IF(E72="","",IF(②選手情報入力!K80="","",0))</f>
        <v/>
      </c>
      <c r="V72" t="str">
        <f>IF(E72="","",IF(②選手情報入力!K80="","",IF(I72=1,VLOOKUP(②選手情報入力!K80,種目情報!$A$4:$C$29,3,FALSE),VLOOKUP(②選手情報入力!K80,種目情報!$E$4:$G$25,3,FALSE))))</f>
        <v/>
      </c>
      <c r="W72" t="str">
        <f>IF(E72="","",IF(②選手情報入力!M80="","",IF(I72=1,VLOOKUP(②選手情報入力!M80,種目情報!$A$4:$B$29,2,FALSE),VLOOKUP(②選手情報入力!M80,種目情報!$E$4:$F$25,2,FALSE))))</f>
        <v/>
      </c>
      <c r="X72" t="str">
        <f>IF(E72="","",IF(②選手情報入力!N80="","",②選手情報入力!N80))</f>
        <v/>
      </c>
      <c r="Y72" s="39" t="str">
        <f>IF(E72="","",IF(②選手情報入力!M80="","",0))</f>
        <v/>
      </c>
      <c r="Z72" t="str">
        <f>IF(E72="","",IF(②選手情報入力!M80="","",IF(I72=1,VLOOKUP(②選手情報入力!M80,種目情報!$A$4:$C$29,3,FALSE),VLOOKUP(②選手情報入力!M80,種目情報!$E$4:$G$25,3,FALSE))))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 x14ac:dyDescent="0.2">
      <c r="A73" t="str">
        <f>IF(E73="","",I73*1000000+①学校情報入力!$D$3*1000+②選手情報入力!A81)</f>
        <v/>
      </c>
      <c r="B73" t="str">
        <f>IF(E73="","",①学校情報入力!$D$3)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IF(E73="","",IF(②選手情報入力!I81="","",IF(I73=1,VLOOKUP(②選手情報入力!I81,種目情報!$A$4:$B$46,2,FALSE),VLOOKUP(②選手情報入力!I81,種目情報!$E$4:$F$47,2,FALSE))))</f>
        <v/>
      </c>
      <c r="P73" t="str">
        <f>IF(E73="","",IF(②選手情報入力!J81="","",②選手情報入力!J81))</f>
        <v/>
      </c>
      <c r="Q73" s="39" t="str">
        <f>IF(E73="","",IF(②選手情報入力!I81="","",0))</f>
        <v/>
      </c>
      <c r="R73" t="str">
        <f>IF(E73="","",IF(②選手情報入力!I81="","",IF(I73=1,VLOOKUP(②選手情報入力!I81,種目情報!$A$4:$C$46,3,FALSE),VLOOKUP(②選手情報入力!I81,種目情報!$E$4:$G$46,3,FALSE))))</f>
        <v/>
      </c>
      <c r="S73" t="str">
        <f>IF(E73="","",IF(②選手情報入力!K81="","",IF(I73=1,VLOOKUP(②選手情報入力!K81,種目情報!$A$4:$B$29,2,FALSE),VLOOKUP(②選手情報入力!K81,種目情報!$E$4:$F$25,2,FALSE))))</f>
        <v/>
      </c>
      <c r="T73" t="str">
        <f>IF(E73="","",IF(②選手情報入力!L81="","",②選手情報入力!L81))</f>
        <v/>
      </c>
      <c r="U73" s="39" t="str">
        <f>IF(E73="","",IF(②選手情報入力!K81="","",0))</f>
        <v/>
      </c>
      <c r="V73" t="str">
        <f>IF(E73="","",IF(②選手情報入力!K81="","",IF(I73=1,VLOOKUP(②選手情報入力!K81,種目情報!$A$4:$C$29,3,FALSE),VLOOKUP(②選手情報入力!K81,種目情報!$E$4:$G$25,3,FALSE))))</f>
        <v/>
      </c>
      <c r="W73" t="str">
        <f>IF(E73="","",IF(②選手情報入力!M81="","",IF(I73=1,VLOOKUP(②選手情報入力!M81,種目情報!$A$4:$B$29,2,FALSE),VLOOKUP(②選手情報入力!M81,種目情報!$E$4:$F$25,2,FALSE))))</f>
        <v/>
      </c>
      <c r="X73" t="str">
        <f>IF(E73="","",IF(②選手情報入力!N81="","",②選手情報入力!N81))</f>
        <v/>
      </c>
      <c r="Y73" s="39" t="str">
        <f>IF(E73="","",IF(②選手情報入力!M81="","",0))</f>
        <v/>
      </c>
      <c r="Z73" t="str">
        <f>IF(E73="","",IF(②選手情報入力!M81="","",IF(I73=1,VLOOKUP(②選手情報入力!M81,種目情報!$A$4:$C$29,3,FALSE),VLOOKUP(②選手情報入力!M81,種目情報!$E$4:$G$25,3,FALSE))))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 x14ac:dyDescent="0.2">
      <c r="A74" t="str">
        <f>IF(E74="","",I74*1000000+①学校情報入力!$D$3*1000+②選手情報入力!A82)</f>
        <v/>
      </c>
      <c r="B74" t="str">
        <f>IF(E74="","",①学校情報入力!$D$3)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IF(E74="","",IF(②選手情報入力!I82="","",IF(I74=1,VLOOKUP(②選手情報入力!I82,種目情報!$A$4:$B$46,2,FALSE),VLOOKUP(②選手情報入力!I82,種目情報!$E$4:$F$47,2,FALSE))))</f>
        <v/>
      </c>
      <c r="P74" t="str">
        <f>IF(E74="","",IF(②選手情報入力!J82="","",②選手情報入力!J82))</f>
        <v/>
      </c>
      <c r="Q74" s="39" t="str">
        <f>IF(E74="","",IF(②選手情報入力!I82="","",0))</f>
        <v/>
      </c>
      <c r="R74" t="str">
        <f>IF(E74="","",IF(②選手情報入力!I82="","",IF(I74=1,VLOOKUP(②選手情報入力!I82,種目情報!$A$4:$C$46,3,FALSE),VLOOKUP(②選手情報入力!I82,種目情報!$E$4:$G$46,3,FALSE))))</f>
        <v/>
      </c>
      <c r="S74" t="str">
        <f>IF(E74="","",IF(②選手情報入力!K82="","",IF(I74=1,VLOOKUP(②選手情報入力!K82,種目情報!$A$4:$B$29,2,FALSE),VLOOKUP(②選手情報入力!K82,種目情報!$E$4:$F$25,2,FALSE))))</f>
        <v/>
      </c>
      <c r="T74" t="str">
        <f>IF(E74="","",IF(②選手情報入力!L82="","",②選手情報入力!L82))</f>
        <v/>
      </c>
      <c r="U74" s="39" t="str">
        <f>IF(E74="","",IF(②選手情報入力!K82="","",0))</f>
        <v/>
      </c>
      <c r="V74" t="str">
        <f>IF(E74="","",IF(②選手情報入力!K82="","",IF(I74=1,VLOOKUP(②選手情報入力!K82,種目情報!$A$4:$C$29,3,FALSE),VLOOKUP(②選手情報入力!K82,種目情報!$E$4:$G$25,3,FALSE))))</f>
        <v/>
      </c>
      <c r="W74" t="str">
        <f>IF(E74="","",IF(②選手情報入力!M82="","",IF(I74=1,VLOOKUP(②選手情報入力!M82,種目情報!$A$4:$B$29,2,FALSE),VLOOKUP(②選手情報入力!M82,種目情報!$E$4:$F$25,2,FALSE))))</f>
        <v/>
      </c>
      <c r="X74" t="str">
        <f>IF(E74="","",IF(②選手情報入力!N82="","",②選手情報入力!N82))</f>
        <v/>
      </c>
      <c r="Y74" s="39" t="str">
        <f>IF(E74="","",IF(②選手情報入力!M82="","",0))</f>
        <v/>
      </c>
      <c r="Z74" t="str">
        <f>IF(E74="","",IF(②選手情報入力!M82="","",IF(I74=1,VLOOKUP(②選手情報入力!M82,種目情報!$A$4:$C$29,3,FALSE),VLOOKUP(②選手情報入力!M82,種目情報!$E$4:$G$25,3,FALSE))))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 x14ac:dyDescent="0.2">
      <c r="A75" t="str">
        <f>IF(E75="","",I75*1000000+①学校情報入力!$D$3*1000+②選手情報入力!A83)</f>
        <v/>
      </c>
      <c r="B75" t="str">
        <f>IF(E75="","",①学校情報入力!$D$3)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IF(E75="","",IF(②選手情報入力!I83="","",IF(I75=1,VLOOKUP(②選手情報入力!I83,種目情報!$A$4:$B$46,2,FALSE),VLOOKUP(②選手情報入力!I83,種目情報!$E$4:$F$47,2,FALSE))))</f>
        <v/>
      </c>
      <c r="P75" t="str">
        <f>IF(E75="","",IF(②選手情報入力!J83="","",②選手情報入力!J83))</f>
        <v/>
      </c>
      <c r="Q75" s="39" t="str">
        <f>IF(E75="","",IF(②選手情報入力!I83="","",0))</f>
        <v/>
      </c>
      <c r="R75" t="str">
        <f>IF(E75="","",IF(②選手情報入力!I83="","",IF(I75=1,VLOOKUP(②選手情報入力!I83,種目情報!$A$4:$C$46,3,FALSE),VLOOKUP(②選手情報入力!I83,種目情報!$E$4:$G$46,3,FALSE))))</f>
        <v/>
      </c>
      <c r="S75" t="str">
        <f>IF(E75="","",IF(②選手情報入力!K83="","",IF(I75=1,VLOOKUP(②選手情報入力!K83,種目情報!$A$4:$B$29,2,FALSE),VLOOKUP(②選手情報入力!K83,種目情報!$E$4:$F$25,2,FALSE))))</f>
        <v/>
      </c>
      <c r="T75" t="str">
        <f>IF(E75="","",IF(②選手情報入力!L83="","",②選手情報入力!L83))</f>
        <v/>
      </c>
      <c r="U75" s="39" t="str">
        <f>IF(E75="","",IF(②選手情報入力!K83="","",0))</f>
        <v/>
      </c>
      <c r="V75" t="str">
        <f>IF(E75="","",IF(②選手情報入力!K83="","",IF(I75=1,VLOOKUP(②選手情報入力!K83,種目情報!$A$4:$C$29,3,FALSE),VLOOKUP(②選手情報入力!K83,種目情報!$E$4:$G$25,3,FALSE))))</f>
        <v/>
      </c>
      <c r="W75" t="str">
        <f>IF(E75="","",IF(②選手情報入力!M83="","",IF(I75=1,VLOOKUP(②選手情報入力!M83,種目情報!$A$4:$B$29,2,FALSE),VLOOKUP(②選手情報入力!M83,種目情報!$E$4:$F$25,2,FALSE))))</f>
        <v/>
      </c>
      <c r="X75" t="str">
        <f>IF(E75="","",IF(②選手情報入力!N83="","",②選手情報入力!N83))</f>
        <v/>
      </c>
      <c r="Y75" s="39" t="str">
        <f>IF(E75="","",IF(②選手情報入力!M83="","",0))</f>
        <v/>
      </c>
      <c r="Z75" t="str">
        <f>IF(E75="","",IF(②選手情報入力!M83="","",IF(I75=1,VLOOKUP(②選手情報入力!M83,種目情報!$A$4:$C$29,3,FALSE),VLOOKUP(②選手情報入力!M83,種目情報!$E$4:$G$25,3,FALSE))))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 x14ac:dyDescent="0.2">
      <c r="A76" t="str">
        <f>IF(E76="","",I76*1000000+①学校情報入力!$D$3*1000+②選手情報入力!A84)</f>
        <v/>
      </c>
      <c r="B76" t="str">
        <f>IF(E76="","",①学校情報入力!$D$3)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IF(E76="","",IF(②選手情報入力!I84="","",IF(I76=1,VLOOKUP(②選手情報入力!I84,種目情報!$A$4:$B$46,2,FALSE),VLOOKUP(②選手情報入力!I84,種目情報!$E$4:$F$47,2,FALSE))))</f>
        <v/>
      </c>
      <c r="P76" t="str">
        <f>IF(E76="","",IF(②選手情報入力!J84="","",②選手情報入力!J84))</f>
        <v/>
      </c>
      <c r="Q76" s="39" t="str">
        <f>IF(E76="","",IF(②選手情報入力!I84="","",0))</f>
        <v/>
      </c>
      <c r="R76" t="str">
        <f>IF(E76="","",IF(②選手情報入力!I84="","",IF(I76=1,VLOOKUP(②選手情報入力!I84,種目情報!$A$4:$C$46,3,FALSE),VLOOKUP(②選手情報入力!I84,種目情報!$E$4:$G$46,3,FALSE))))</f>
        <v/>
      </c>
      <c r="S76" t="str">
        <f>IF(E76="","",IF(②選手情報入力!K84="","",IF(I76=1,VLOOKUP(②選手情報入力!K84,種目情報!$A$4:$B$29,2,FALSE),VLOOKUP(②選手情報入力!K84,種目情報!$E$4:$F$25,2,FALSE))))</f>
        <v/>
      </c>
      <c r="T76" t="str">
        <f>IF(E76="","",IF(②選手情報入力!L84="","",②選手情報入力!L84))</f>
        <v/>
      </c>
      <c r="U76" s="39" t="str">
        <f>IF(E76="","",IF(②選手情報入力!K84="","",0))</f>
        <v/>
      </c>
      <c r="V76" t="str">
        <f>IF(E76="","",IF(②選手情報入力!K84="","",IF(I76=1,VLOOKUP(②選手情報入力!K84,種目情報!$A$4:$C$29,3,FALSE),VLOOKUP(②選手情報入力!K84,種目情報!$E$4:$G$25,3,FALSE))))</f>
        <v/>
      </c>
      <c r="W76" t="str">
        <f>IF(E76="","",IF(②選手情報入力!M84="","",IF(I76=1,VLOOKUP(②選手情報入力!M84,種目情報!$A$4:$B$29,2,FALSE),VLOOKUP(②選手情報入力!M84,種目情報!$E$4:$F$25,2,FALSE))))</f>
        <v/>
      </c>
      <c r="X76" t="str">
        <f>IF(E76="","",IF(②選手情報入力!N84="","",②選手情報入力!N84))</f>
        <v/>
      </c>
      <c r="Y76" s="39" t="str">
        <f>IF(E76="","",IF(②選手情報入力!M84="","",0))</f>
        <v/>
      </c>
      <c r="Z76" t="str">
        <f>IF(E76="","",IF(②選手情報入力!M84="","",IF(I76=1,VLOOKUP(②選手情報入力!M84,種目情報!$A$4:$C$29,3,FALSE),VLOOKUP(②選手情報入力!M84,種目情報!$E$4:$G$25,3,FALSE))))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 x14ac:dyDescent="0.2">
      <c r="A77" t="str">
        <f>IF(E77="","",I77*1000000+①学校情報入力!$D$3*1000+②選手情報入力!A85)</f>
        <v/>
      </c>
      <c r="B77" t="str">
        <f>IF(E77="","",①学校情報入力!$D$3)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IF(E77="","",IF(②選手情報入力!I85="","",IF(I77=1,VLOOKUP(②選手情報入力!I85,種目情報!$A$4:$B$46,2,FALSE),VLOOKUP(②選手情報入力!I85,種目情報!$E$4:$F$47,2,FALSE))))</f>
        <v/>
      </c>
      <c r="P77" t="str">
        <f>IF(E77="","",IF(②選手情報入力!J85="","",②選手情報入力!J85))</f>
        <v/>
      </c>
      <c r="Q77" s="39" t="str">
        <f>IF(E77="","",IF(②選手情報入力!I85="","",0))</f>
        <v/>
      </c>
      <c r="R77" t="str">
        <f>IF(E77="","",IF(②選手情報入力!I85="","",IF(I77=1,VLOOKUP(②選手情報入力!I85,種目情報!$A$4:$C$46,3,FALSE),VLOOKUP(②選手情報入力!I85,種目情報!$E$4:$G$46,3,FALSE))))</f>
        <v/>
      </c>
      <c r="S77" t="str">
        <f>IF(E77="","",IF(②選手情報入力!K85="","",IF(I77=1,VLOOKUP(②選手情報入力!K85,種目情報!$A$4:$B$29,2,FALSE),VLOOKUP(②選手情報入力!K85,種目情報!$E$4:$F$25,2,FALSE))))</f>
        <v/>
      </c>
      <c r="T77" t="str">
        <f>IF(E77="","",IF(②選手情報入力!L85="","",②選手情報入力!L85))</f>
        <v/>
      </c>
      <c r="U77" s="39" t="str">
        <f>IF(E77="","",IF(②選手情報入力!K85="","",0))</f>
        <v/>
      </c>
      <c r="V77" t="str">
        <f>IF(E77="","",IF(②選手情報入力!K85="","",IF(I77=1,VLOOKUP(②選手情報入力!K85,種目情報!$A$4:$C$29,3,FALSE),VLOOKUP(②選手情報入力!K85,種目情報!$E$4:$G$25,3,FALSE))))</f>
        <v/>
      </c>
      <c r="W77" t="str">
        <f>IF(E77="","",IF(②選手情報入力!M85="","",IF(I77=1,VLOOKUP(②選手情報入力!M85,種目情報!$A$4:$B$29,2,FALSE),VLOOKUP(②選手情報入力!M85,種目情報!$E$4:$F$25,2,FALSE))))</f>
        <v/>
      </c>
      <c r="X77" t="str">
        <f>IF(E77="","",IF(②選手情報入力!N85="","",②選手情報入力!N85))</f>
        <v/>
      </c>
      <c r="Y77" s="39" t="str">
        <f>IF(E77="","",IF(②選手情報入力!M85="","",0))</f>
        <v/>
      </c>
      <c r="Z77" t="str">
        <f>IF(E77="","",IF(②選手情報入力!M85="","",IF(I77=1,VLOOKUP(②選手情報入力!M85,種目情報!$A$4:$C$29,3,FALSE),VLOOKUP(②選手情報入力!M85,種目情報!$E$4:$G$25,3,FALSE))))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 x14ac:dyDescent="0.2">
      <c r="A78" t="str">
        <f>IF(E78="","",I78*1000000+①学校情報入力!$D$3*1000+②選手情報入力!A86)</f>
        <v/>
      </c>
      <c r="B78" t="str">
        <f>IF(E78="","",①学校情報入力!$D$3)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IF(E78="","",IF(②選手情報入力!I86="","",IF(I78=1,VLOOKUP(②選手情報入力!I86,種目情報!$A$4:$B$46,2,FALSE),VLOOKUP(②選手情報入力!I86,種目情報!$E$4:$F$47,2,FALSE))))</f>
        <v/>
      </c>
      <c r="P78" t="str">
        <f>IF(E78="","",IF(②選手情報入力!J86="","",②選手情報入力!J86))</f>
        <v/>
      </c>
      <c r="Q78" s="39" t="str">
        <f>IF(E78="","",IF(②選手情報入力!I86="","",0))</f>
        <v/>
      </c>
      <c r="R78" t="str">
        <f>IF(E78="","",IF(②選手情報入力!I86="","",IF(I78=1,VLOOKUP(②選手情報入力!I86,種目情報!$A$4:$C$46,3,FALSE),VLOOKUP(②選手情報入力!I86,種目情報!$E$4:$G$46,3,FALSE))))</f>
        <v/>
      </c>
      <c r="S78" t="str">
        <f>IF(E78="","",IF(②選手情報入力!K86="","",IF(I78=1,VLOOKUP(②選手情報入力!K86,種目情報!$A$4:$B$29,2,FALSE),VLOOKUP(②選手情報入力!K86,種目情報!$E$4:$F$25,2,FALSE))))</f>
        <v/>
      </c>
      <c r="T78" t="str">
        <f>IF(E78="","",IF(②選手情報入力!L86="","",②選手情報入力!L86))</f>
        <v/>
      </c>
      <c r="U78" s="39" t="str">
        <f>IF(E78="","",IF(②選手情報入力!K86="","",0))</f>
        <v/>
      </c>
      <c r="V78" t="str">
        <f>IF(E78="","",IF(②選手情報入力!K86="","",IF(I78=1,VLOOKUP(②選手情報入力!K86,種目情報!$A$4:$C$29,3,FALSE),VLOOKUP(②選手情報入力!K86,種目情報!$E$4:$G$25,3,FALSE))))</f>
        <v/>
      </c>
      <c r="W78" t="str">
        <f>IF(E78="","",IF(②選手情報入力!M86="","",IF(I78=1,VLOOKUP(②選手情報入力!M86,種目情報!$A$4:$B$29,2,FALSE),VLOOKUP(②選手情報入力!M86,種目情報!$E$4:$F$25,2,FALSE))))</f>
        <v/>
      </c>
      <c r="X78" t="str">
        <f>IF(E78="","",IF(②選手情報入力!N86="","",②選手情報入力!N86))</f>
        <v/>
      </c>
      <c r="Y78" s="39" t="str">
        <f>IF(E78="","",IF(②選手情報入力!M86="","",0))</f>
        <v/>
      </c>
      <c r="Z78" t="str">
        <f>IF(E78="","",IF(②選手情報入力!M86="","",IF(I78=1,VLOOKUP(②選手情報入力!M86,種目情報!$A$4:$C$29,3,FALSE),VLOOKUP(②選手情報入力!M86,種目情報!$E$4:$G$25,3,FALSE))))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 x14ac:dyDescent="0.2">
      <c r="A79" t="str">
        <f>IF(E79="","",I79*1000000+①学校情報入力!$D$3*1000+②選手情報入力!A87)</f>
        <v/>
      </c>
      <c r="B79" t="str">
        <f>IF(E79="","",①学校情報入力!$D$3)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IF(E79="","",IF(②選手情報入力!I87="","",IF(I79=1,VLOOKUP(②選手情報入力!I87,種目情報!$A$4:$B$46,2,FALSE),VLOOKUP(②選手情報入力!I87,種目情報!$E$4:$F$47,2,FALSE))))</f>
        <v/>
      </c>
      <c r="P79" t="str">
        <f>IF(E79="","",IF(②選手情報入力!J87="","",②選手情報入力!J87))</f>
        <v/>
      </c>
      <c r="Q79" s="39" t="str">
        <f>IF(E79="","",IF(②選手情報入力!I87="","",0))</f>
        <v/>
      </c>
      <c r="R79" t="str">
        <f>IF(E79="","",IF(②選手情報入力!I87="","",IF(I79=1,VLOOKUP(②選手情報入力!I87,種目情報!$A$4:$C$46,3,FALSE),VLOOKUP(②選手情報入力!I87,種目情報!$E$4:$G$46,3,FALSE))))</f>
        <v/>
      </c>
      <c r="S79" t="str">
        <f>IF(E79="","",IF(②選手情報入力!K87="","",IF(I79=1,VLOOKUP(②選手情報入力!K87,種目情報!$A$4:$B$29,2,FALSE),VLOOKUP(②選手情報入力!K87,種目情報!$E$4:$F$25,2,FALSE))))</f>
        <v/>
      </c>
      <c r="T79" t="str">
        <f>IF(E79="","",IF(②選手情報入力!L87="","",②選手情報入力!L87))</f>
        <v/>
      </c>
      <c r="U79" s="39" t="str">
        <f>IF(E79="","",IF(②選手情報入力!K87="","",0))</f>
        <v/>
      </c>
      <c r="V79" t="str">
        <f>IF(E79="","",IF(②選手情報入力!K87="","",IF(I79=1,VLOOKUP(②選手情報入力!K87,種目情報!$A$4:$C$29,3,FALSE),VLOOKUP(②選手情報入力!K87,種目情報!$E$4:$G$25,3,FALSE))))</f>
        <v/>
      </c>
      <c r="W79" t="str">
        <f>IF(E79="","",IF(②選手情報入力!M87="","",IF(I79=1,VLOOKUP(②選手情報入力!M87,種目情報!$A$4:$B$29,2,FALSE),VLOOKUP(②選手情報入力!M87,種目情報!$E$4:$F$25,2,FALSE))))</f>
        <v/>
      </c>
      <c r="X79" t="str">
        <f>IF(E79="","",IF(②選手情報入力!N87="","",②選手情報入力!N87))</f>
        <v/>
      </c>
      <c r="Y79" s="39" t="str">
        <f>IF(E79="","",IF(②選手情報入力!M87="","",0))</f>
        <v/>
      </c>
      <c r="Z79" t="str">
        <f>IF(E79="","",IF(②選手情報入力!M87="","",IF(I79=1,VLOOKUP(②選手情報入力!M87,種目情報!$A$4:$C$29,3,FALSE),VLOOKUP(②選手情報入力!M87,種目情報!$E$4:$G$25,3,FALSE))))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 x14ac:dyDescent="0.2">
      <c r="A80" t="str">
        <f>IF(E80="","",I80*1000000+①学校情報入力!$D$3*1000+②選手情報入力!A88)</f>
        <v/>
      </c>
      <c r="B80" t="str">
        <f>IF(E80="","",①学校情報入力!$D$3)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IF(E80="","",IF(②選手情報入力!I88="","",IF(I80=1,VLOOKUP(②選手情報入力!I88,種目情報!$A$4:$B$46,2,FALSE),VLOOKUP(②選手情報入力!I88,種目情報!$E$4:$F$47,2,FALSE))))</f>
        <v/>
      </c>
      <c r="P80" t="str">
        <f>IF(E80="","",IF(②選手情報入力!J88="","",②選手情報入力!J88))</f>
        <v/>
      </c>
      <c r="Q80" s="39" t="str">
        <f>IF(E80="","",IF(②選手情報入力!I88="","",0))</f>
        <v/>
      </c>
      <c r="R80" t="str">
        <f>IF(E80="","",IF(②選手情報入力!I88="","",IF(I80=1,VLOOKUP(②選手情報入力!I88,種目情報!$A$4:$C$46,3,FALSE),VLOOKUP(②選手情報入力!I88,種目情報!$E$4:$G$46,3,FALSE))))</f>
        <v/>
      </c>
      <c r="S80" t="str">
        <f>IF(E80="","",IF(②選手情報入力!K88="","",IF(I80=1,VLOOKUP(②選手情報入力!K88,種目情報!$A$4:$B$29,2,FALSE),VLOOKUP(②選手情報入力!K88,種目情報!$E$4:$F$25,2,FALSE))))</f>
        <v/>
      </c>
      <c r="T80" t="str">
        <f>IF(E80="","",IF(②選手情報入力!L88="","",②選手情報入力!L88))</f>
        <v/>
      </c>
      <c r="U80" s="39" t="str">
        <f>IF(E80="","",IF(②選手情報入力!K88="","",0))</f>
        <v/>
      </c>
      <c r="V80" t="str">
        <f>IF(E80="","",IF(②選手情報入力!K88="","",IF(I80=1,VLOOKUP(②選手情報入力!K88,種目情報!$A$4:$C$29,3,FALSE),VLOOKUP(②選手情報入力!K88,種目情報!$E$4:$G$25,3,FALSE))))</f>
        <v/>
      </c>
      <c r="W80" t="str">
        <f>IF(E80="","",IF(②選手情報入力!M88="","",IF(I80=1,VLOOKUP(②選手情報入力!M88,種目情報!$A$4:$B$29,2,FALSE),VLOOKUP(②選手情報入力!M88,種目情報!$E$4:$F$25,2,FALSE))))</f>
        <v/>
      </c>
      <c r="X80" t="str">
        <f>IF(E80="","",IF(②選手情報入力!N88="","",②選手情報入力!N88))</f>
        <v/>
      </c>
      <c r="Y80" s="39" t="str">
        <f>IF(E80="","",IF(②選手情報入力!M88="","",0))</f>
        <v/>
      </c>
      <c r="Z80" t="str">
        <f>IF(E80="","",IF(②選手情報入力!M88="","",IF(I80=1,VLOOKUP(②選手情報入力!M88,種目情報!$A$4:$C$29,3,FALSE),VLOOKUP(②選手情報入力!M88,種目情報!$E$4:$G$25,3,FALSE))))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 x14ac:dyDescent="0.2">
      <c r="A81" t="str">
        <f>IF(E81="","",I81*1000000+①学校情報入力!$D$3*1000+②選手情報入力!A89)</f>
        <v/>
      </c>
      <c r="B81" t="str">
        <f>IF(E81="","",①学校情報入力!$D$3)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IF(E81="","",IF(②選手情報入力!I89="","",IF(I81=1,VLOOKUP(②選手情報入力!I89,種目情報!$A$4:$B$46,2,FALSE),VLOOKUP(②選手情報入力!I89,種目情報!$E$4:$F$47,2,FALSE))))</f>
        <v/>
      </c>
      <c r="P81" t="str">
        <f>IF(E81="","",IF(②選手情報入力!J89="","",②選手情報入力!J89))</f>
        <v/>
      </c>
      <c r="Q81" s="39" t="str">
        <f>IF(E81="","",IF(②選手情報入力!I89="","",0))</f>
        <v/>
      </c>
      <c r="R81" t="str">
        <f>IF(E81="","",IF(②選手情報入力!I89="","",IF(I81=1,VLOOKUP(②選手情報入力!I89,種目情報!$A$4:$C$46,3,FALSE),VLOOKUP(②選手情報入力!I89,種目情報!$E$4:$G$46,3,FALSE))))</f>
        <v/>
      </c>
      <c r="S81" t="str">
        <f>IF(E81="","",IF(②選手情報入力!K89="","",IF(I81=1,VLOOKUP(②選手情報入力!K89,種目情報!$A$4:$B$29,2,FALSE),VLOOKUP(②選手情報入力!K89,種目情報!$E$4:$F$25,2,FALSE))))</f>
        <v/>
      </c>
      <c r="T81" t="str">
        <f>IF(E81="","",IF(②選手情報入力!L89="","",②選手情報入力!L89))</f>
        <v/>
      </c>
      <c r="U81" s="39" t="str">
        <f>IF(E81="","",IF(②選手情報入力!K89="","",0))</f>
        <v/>
      </c>
      <c r="V81" t="str">
        <f>IF(E81="","",IF(②選手情報入力!K89="","",IF(I81=1,VLOOKUP(②選手情報入力!K89,種目情報!$A$4:$C$29,3,FALSE),VLOOKUP(②選手情報入力!K89,種目情報!$E$4:$G$25,3,FALSE))))</f>
        <v/>
      </c>
      <c r="W81" t="str">
        <f>IF(E81="","",IF(②選手情報入力!M89="","",IF(I81=1,VLOOKUP(②選手情報入力!M89,種目情報!$A$4:$B$29,2,FALSE),VLOOKUP(②選手情報入力!M89,種目情報!$E$4:$F$25,2,FALSE))))</f>
        <v/>
      </c>
      <c r="X81" t="str">
        <f>IF(E81="","",IF(②選手情報入力!N89="","",②選手情報入力!N89))</f>
        <v/>
      </c>
      <c r="Y81" s="39" t="str">
        <f>IF(E81="","",IF(②選手情報入力!M89="","",0))</f>
        <v/>
      </c>
      <c r="Z81" t="str">
        <f>IF(E81="","",IF(②選手情報入力!M89="","",IF(I81=1,VLOOKUP(②選手情報入力!M89,種目情報!$A$4:$C$29,3,FALSE),VLOOKUP(②選手情報入力!M89,種目情報!$E$4:$G$25,3,FALSE))))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 x14ac:dyDescent="0.2">
      <c r="A82" t="str">
        <f>IF(E82="","",I82*1000000+①学校情報入力!$D$3*1000+②選手情報入力!A90)</f>
        <v/>
      </c>
      <c r="B82" t="str">
        <f>IF(E82="","",①学校情報入力!$D$3)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IF(E82="","",IF(②選手情報入力!I90="","",IF(I82=1,VLOOKUP(②選手情報入力!I90,種目情報!$A$4:$B$46,2,FALSE),VLOOKUP(②選手情報入力!I90,種目情報!$E$4:$F$47,2,FALSE))))</f>
        <v/>
      </c>
      <c r="P82" t="str">
        <f>IF(E82="","",IF(②選手情報入力!J90="","",②選手情報入力!J90))</f>
        <v/>
      </c>
      <c r="Q82" s="39" t="str">
        <f>IF(E82="","",IF(②選手情報入力!I90="","",0))</f>
        <v/>
      </c>
      <c r="R82" t="str">
        <f>IF(E82="","",IF(②選手情報入力!I90="","",IF(I82=1,VLOOKUP(②選手情報入力!I90,種目情報!$A$4:$C$46,3,FALSE),VLOOKUP(②選手情報入力!I90,種目情報!$E$4:$G$46,3,FALSE))))</f>
        <v/>
      </c>
      <c r="S82" t="str">
        <f>IF(E82="","",IF(②選手情報入力!K90="","",IF(I82=1,VLOOKUP(②選手情報入力!K90,種目情報!$A$4:$B$29,2,FALSE),VLOOKUP(②選手情報入力!K90,種目情報!$E$4:$F$25,2,FALSE))))</f>
        <v/>
      </c>
      <c r="T82" t="str">
        <f>IF(E82="","",IF(②選手情報入力!L90="","",②選手情報入力!L90))</f>
        <v/>
      </c>
      <c r="U82" s="39" t="str">
        <f>IF(E82="","",IF(②選手情報入力!K90="","",0))</f>
        <v/>
      </c>
      <c r="V82" t="str">
        <f>IF(E82="","",IF(②選手情報入力!K90="","",IF(I82=1,VLOOKUP(②選手情報入力!K90,種目情報!$A$4:$C$29,3,FALSE),VLOOKUP(②選手情報入力!K90,種目情報!$E$4:$G$25,3,FALSE))))</f>
        <v/>
      </c>
      <c r="W82" t="str">
        <f>IF(E82="","",IF(②選手情報入力!M90="","",IF(I82=1,VLOOKUP(②選手情報入力!M90,種目情報!$A$4:$B$29,2,FALSE),VLOOKUP(②選手情報入力!M90,種目情報!$E$4:$F$25,2,FALSE))))</f>
        <v/>
      </c>
      <c r="X82" t="str">
        <f>IF(E82="","",IF(②選手情報入力!N90="","",②選手情報入力!N90))</f>
        <v/>
      </c>
      <c r="Y82" s="39" t="str">
        <f>IF(E82="","",IF(②選手情報入力!M90="","",0))</f>
        <v/>
      </c>
      <c r="Z82" t="str">
        <f>IF(E82="","",IF(②選手情報入力!M90="","",IF(I82=1,VLOOKUP(②選手情報入力!M90,種目情報!$A$4:$C$29,3,FALSE),VLOOKUP(②選手情報入力!M90,種目情報!$E$4:$G$25,3,FALSE))))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 x14ac:dyDescent="0.2">
      <c r="A83" t="str">
        <f>IF(E83="","",I83*1000000+①学校情報入力!$D$3*1000+②選手情報入力!A91)</f>
        <v/>
      </c>
      <c r="B83" t="str">
        <f>IF(E83="","",①学校情報入力!$D$3)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IF(E83="","",IF(②選手情報入力!I91="","",IF(I83=1,VLOOKUP(②選手情報入力!I91,種目情報!$A$4:$B$46,2,FALSE),VLOOKUP(②選手情報入力!I91,種目情報!$E$4:$F$47,2,FALSE))))</f>
        <v/>
      </c>
      <c r="P83" t="str">
        <f>IF(E83="","",IF(②選手情報入力!J91="","",②選手情報入力!J91))</f>
        <v/>
      </c>
      <c r="Q83" s="39" t="str">
        <f>IF(E83="","",IF(②選手情報入力!I91="","",0))</f>
        <v/>
      </c>
      <c r="R83" t="str">
        <f>IF(E83="","",IF(②選手情報入力!I91="","",IF(I83=1,VLOOKUP(②選手情報入力!I91,種目情報!$A$4:$C$46,3,FALSE),VLOOKUP(②選手情報入力!I91,種目情報!$E$4:$G$46,3,FALSE))))</f>
        <v/>
      </c>
      <c r="S83" t="str">
        <f>IF(E83="","",IF(②選手情報入力!K91="","",IF(I83=1,VLOOKUP(②選手情報入力!K91,種目情報!$A$4:$B$29,2,FALSE),VLOOKUP(②選手情報入力!K91,種目情報!$E$4:$F$25,2,FALSE))))</f>
        <v/>
      </c>
      <c r="T83" t="str">
        <f>IF(E83="","",IF(②選手情報入力!L91="","",②選手情報入力!L91))</f>
        <v/>
      </c>
      <c r="U83" s="39" t="str">
        <f>IF(E83="","",IF(②選手情報入力!K91="","",0))</f>
        <v/>
      </c>
      <c r="V83" t="str">
        <f>IF(E83="","",IF(②選手情報入力!K91="","",IF(I83=1,VLOOKUP(②選手情報入力!K91,種目情報!$A$4:$C$29,3,FALSE),VLOOKUP(②選手情報入力!K91,種目情報!$E$4:$G$25,3,FALSE))))</f>
        <v/>
      </c>
      <c r="W83" t="str">
        <f>IF(E83="","",IF(②選手情報入力!M91="","",IF(I83=1,VLOOKUP(②選手情報入力!M91,種目情報!$A$4:$B$29,2,FALSE),VLOOKUP(②選手情報入力!M91,種目情報!$E$4:$F$25,2,FALSE))))</f>
        <v/>
      </c>
      <c r="X83" t="str">
        <f>IF(E83="","",IF(②選手情報入力!N91="","",②選手情報入力!N91))</f>
        <v/>
      </c>
      <c r="Y83" s="39" t="str">
        <f>IF(E83="","",IF(②選手情報入力!M91="","",0))</f>
        <v/>
      </c>
      <c r="Z83" t="str">
        <f>IF(E83="","",IF(②選手情報入力!M91="","",IF(I83=1,VLOOKUP(②選手情報入力!M91,種目情報!$A$4:$C$29,3,FALSE),VLOOKUP(②選手情報入力!M91,種目情報!$E$4:$G$25,3,FALSE))))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 x14ac:dyDescent="0.2">
      <c r="A84" t="str">
        <f>IF(E84="","",I84*1000000+①学校情報入力!$D$3*1000+②選手情報入力!A92)</f>
        <v/>
      </c>
      <c r="B84" t="str">
        <f>IF(E84="","",①学校情報入力!$D$3)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IF(E84="","",IF(②選手情報入力!I92="","",IF(I84=1,VLOOKUP(②選手情報入力!I92,種目情報!$A$4:$B$46,2,FALSE),VLOOKUP(②選手情報入力!I92,種目情報!$E$4:$F$47,2,FALSE))))</f>
        <v/>
      </c>
      <c r="P84" t="str">
        <f>IF(E84="","",IF(②選手情報入力!J92="","",②選手情報入力!J92))</f>
        <v/>
      </c>
      <c r="Q84" s="39" t="str">
        <f>IF(E84="","",IF(②選手情報入力!I92="","",0))</f>
        <v/>
      </c>
      <c r="R84" t="str">
        <f>IF(E84="","",IF(②選手情報入力!I92="","",IF(I84=1,VLOOKUP(②選手情報入力!I92,種目情報!$A$4:$C$46,3,FALSE),VLOOKUP(②選手情報入力!I92,種目情報!$E$4:$G$46,3,FALSE))))</f>
        <v/>
      </c>
      <c r="S84" t="str">
        <f>IF(E84="","",IF(②選手情報入力!K92="","",IF(I84=1,VLOOKUP(②選手情報入力!K92,種目情報!$A$4:$B$29,2,FALSE),VLOOKUP(②選手情報入力!K92,種目情報!$E$4:$F$25,2,FALSE))))</f>
        <v/>
      </c>
      <c r="T84" t="str">
        <f>IF(E84="","",IF(②選手情報入力!L92="","",②選手情報入力!L92))</f>
        <v/>
      </c>
      <c r="U84" s="39" t="str">
        <f>IF(E84="","",IF(②選手情報入力!K92="","",0))</f>
        <v/>
      </c>
      <c r="V84" t="str">
        <f>IF(E84="","",IF(②選手情報入力!K92="","",IF(I84=1,VLOOKUP(②選手情報入力!K92,種目情報!$A$4:$C$29,3,FALSE),VLOOKUP(②選手情報入力!K92,種目情報!$E$4:$G$25,3,FALSE))))</f>
        <v/>
      </c>
      <c r="W84" t="str">
        <f>IF(E84="","",IF(②選手情報入力!M92="","",IF(I84=1,VLOOKUP(②選手情報入力!M92,種目情報!$A$4:$B$29,2,FALSE),VLOOKUP(②選手情報入力!M92,種目情報!$E$4:$F$25,2,FALSE))))</f>
        <v/>
      </c>
      <c r="X84" t="str">
        <f>IF(E84="","",IF(②選手情報入力!N92="","",②選手情報入力!N92))</f>
        <v/>
      </c>
      <c r="Y84" s="39" t="str">
        <f>IF(E84="","",IF(②選手情報入力!M92="","",0))</f>
        <v/>
      </c>
      <c r="Z84" t="str">
        <f>IF(E84="","",IF(②選手情報入力!M92="","",IF(I84=1,VLOOKUP(②選手情報入力!M92,種目情報!$A$4:$C$29,3,FALSE),VLOOKUP(②選手情報入力!M92,種目情報!$E$4:$G$25,3,FALSE))))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 x14ac:dyDescent="0.2">
      <c r="A85" t="str">
        <f>IF(E85="","",I85*1000000+①学校情報入力!$D$3*1000+②選手情報入力!A93)</f>
        <v/>
      </c>
      <c r="B85" t="str">
        <f>IF(E85="","",①学校情報入力!$D$3)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IF(E85="","",IF(②選手情報入力!I93="","",IF(I85=1,VLOOKUP(②選手情報入力!I93,種目情報!$A$4:$B$46,2,FALSE),VLOOKUP(②選手情報入力!I93,種目情報!$E$4:$F$47,2,FALSE))))</f>
        <v/>
      </c>
      <c r="P85" t="str">
        <f>IF(E85="","",IF(②選手情報入力!J93="","",②選手情報入力!J93))</f>
        <v/>
      </c>
      <c r="Q85" s="39" t="str">
        <f>IF(E85="","",IF(②選手情報入力!I93="","",0))</f>
        <v/>
      </c>
      <c r="R85" t="str">
        <f>IF(E85="","",IF(②選手情報入力!I93="","",IF(I85=1,VLOOKUP(②選手情報入力!I93,種目情報!$A$4:$C$46,3,FALSE),VLOOKUP(②選手情報入力!I93,種目情報!$E$4:$G$46,3,FALSE))))</f>
        <v/>
      </c>
      <c r="S85" t="str">
        <f>IF(E85="","",IF(②選手情報入力!K93="","",IF(I85=1,VLOOKUP(②選手情報入力!K93,種目情報!$A$4:$B$29,2,FALSE),VLOOKUP(②選手情報入力!K93,種目情報!$E$4:$F$25,2,FALSE))))</f>
        <v/>
      </c>
      <c r="T85" t="str">
        <f>IF(E85="","",IF(②選手情報入力!L93="","",②選手情報入力!L93))</f>
        <v/>
      </c>
      <c r="U85" s="39" t="str">
        <f>IF(E85="","",IF(②選手情報入力!K93="","",0))</f>
        <v/>
      </c>
      <c r="V85" t="str">
        <f>IF(E85="","",IF(②選手情報入力!K93="","",IF(I85=1,VLOOKUP(②選手情報入力!K93,種目情報!$A$4:$C$29,3,FALSE),VLOOKUP(②選手情報入力!K93,種目情報!$E$4:$G$25,3,FALSE))))</f>
        <v/>
      </c>
      <c r="W85" t="str">
        <f>IF(E85="","",IF(②選手情報入力!M93="","",IF(I85=1,VLOOKUP(②選手情報入力!M93,種目情報!$A$4:$B$29,2,FALSE),VLOOKUP(②選手情報入力!M93,種目情報!$E$4:$F$25,2,FALSE))))</f>
        <v/>
      </c>
      <c r="X85" t="str">
        <f>IF(E85="","",IF(②選手情報入力!N93="","",②選手情報入力!N93))</f>
        <v/>
      </c>
      <c r="Y85" s="39" t="str">
        <f>IF(E85="","",IF(②選手情報入力!M93="","",0))</f>
        <v/>
      </c>
      <c r="Z85" t="str">
        <f>IF(E85="","",IF(②選手情報入力!M93="","",IF(I85=1,VLOOKUP(②選手情報入力!M93,種目情報!$A$4:$C$29,3,FALSE),VLOOKUP(②選手情報入力!M93,種目情報!$E$4:$G$25,3,FALSE))))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 x14ac:dyDescent="0.2">
      <c r="A86" t="str">
        <f>IF(E86="","",I86*1000000+①学校情報入力!$D$3*1000+②選手情報入力!A94)</f>
        <v/>
      </c>
      <c r="B86" t="str">
        <f>IF(E86="","",①学校情報入力!$D$3)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IF(E86="","",IF(②選手情報入力!I94="","",IF(I86=1,VLOOKUP(②選手情報入力!I94,種目情報!$A$4:$B$46,2,FALSE),VLOOKUP(②選手情報入力!I94,種目情報!$E$4:$F$47,2,FALSE))))</f>
        <v/>
      </c>
      <c r="P86" t="str">
        <f>IF(E86="","",IF(②選手情報入力!J94="","",②選手情報入力!J94))</f>
        <v/>
      </c>
      <c r="Q86" s="39" t="str">
        <f>IF(E86="","",IF(②選手情報入力!I94="","",0))</f>
        <v/>
      </c>
      <c r="R86" t="str">
        <f>IF(E86="","",IF(②選手情報入力!I94="","",IF(I86=1,VLOOKUP(②選手情報入力!I94,種目情報!$A$4:$C$46,3,FALSE),VLOOKUP(②選手情報入力!I94,種目情報!$E$4:$G$46,3,FALSE))))</f>
        <v/>
      </c>
      <c r="S86" t="str">
        <f>IF(E86="","",IF(②選手情報入力!K94="","",IF(I86=1,VLOOKUP(②選手情報入力!K94,種目情報!$A$4:$B$29,2,FALSE),VLOOKUP(②選手情報入力!K94,種目情報!$E$4:$F$25,2,FALSE))))</f>
        <v/>
      </c>
      <c r="T86" t="str">
        <f>IF(E86="","",IF(②選手情報入力!L94="","",②選手情報入力!L94))</f>
        <v/>
      </c>
      <c r="U86" s="39" t="str">
        <f>IF(E86="","",IF(②選手情報入力!K94="","",0))</f>
        <v/>
      </c>
      <c r="V86" t="str">
        <f>IF(E86="","",IF(②選手情報入力!K94="","",IF(I86=1,VLOOKUP(②選手情報入力!K94,種目情報!$A$4:$C$29,3,FALSE),VLOOKUP(②選手情報入力!K94,種目情報!$E$4:$G$25,3,FALSE))))</f>
        <v/>
      </c>
      <c r="W86" t="str">
        <f>IF(E86="","",IF(②選手情報入力!M94="","",IF(I86=1,VLOOKUP(②選手情報入力!M94,種目情報!$A$4:$B$29,2,FALSE),VLOOKUP(②選手情報入力!M94,種目情報!$E$4:$F$25,2,FALSE))))</f>
        <v/>
      </c>
      <c r="X86" t="str">
        <f>IF(E86="","",IF(②選手情報入力!N94="","",②選手情報入力!N94))</f>
        <v/>
      </c>
      <c r="Y86" s="39" t="str">
        <f>IF(E86="","",IF(②選手情報入力!M94="","",0))</f>
        <v/>
      </c>
      <c r="Z86" t="str">
        <f>IF(E86="","",IF(②選手情報入力!M94="","",IF(I86=1,VLOOKUP(②選手情報入力!M94,種目情報!$A$4:$C$29,3,FALSE),VLOOKUP(②選手情報入力!M94,種目情報!$E$4:$G$25,3,FALSE))))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 x14ac:dyDescent="0.2">
      <c r="A87" t="str">
        <f>IF(E87="","",I87*1000000+①学校情報入力!$D$3*1000+②選手情報入力!A95)</f>
        <v/>
      </c>
      <c r="B87" t="str">
        <f>IF(E87="","",①学校情報入力!$D$3)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IF(E87="","",IF(②選手情報入力!I95="","",IF(I87=1,VLOOKUP(②選手情報入力!I95,種目情報!$A$4:$B$46,2,FALSE),VLOOKUP(②選手情報入力!I95,種目情報!$E$4:$F$47,2,FALSE))))</f>
        <v/>
      </c>
      <c r="P87" t="str">
        <f>IF(E87="","",IF(②選手情報入力!J95="","",②選手情報入力!J95))</f>
        <v/>
      </c>
      <c r="Q87" s="39" t="str">
        <f>IF(E87="","",IF(②選手情報入力!I95="","",0))</f>
        <v/>
      </c>
      <c r="R87" t="str">
        <f>IF(E87="","",IF(②選手情報入力!I95="","",IF(I87=1,VLOOKUP(②選手情報入力!I95,種目情報!$A$4:$C$46,3,FALSE),VLOOKUP(②選手情報入力!I95,種目情報!$E$4:$G$46,3,FALSE))))</f>
        <v/>
      </c>
      <c r="S87" t="str">
        <f>IF(E87="","",IF(②選手情報入力!K95="","",IF(I87=1,VLOOKUP(②選手情報入力!K95,種目情報!$A$4:$B$29,2,FALSE),VLOOKUP(②選手情報入力!K95,種目情報!$E$4:$F$25,2,FALSE))))</f>
        <v/>
      </c>
      <c r="T87" t="str">
        <f>IF(E87="","",IF(②選手情報入力!L95="","",②選手情報入力!L95))</f>
        <v/>
      </c>
      <c r="U87" s="39" t="str">
        <f>IF(E87="","",IF(②選手情報入力!K95="","",0))</f>
        <v/>
      </c>
      <c r="V87" t="str">
        <f>IF(E87="","",IF(②選手情報入力!K95="","",IF(I87=1,VLOOKUP(②選手情報入力!K95,種目情報!$A$4:$C$29,3,FALSE),VLOOKUP(②選手情報入力!K95,種目情報!$E$4:$G$25,3,FALSE))))</f>
        <v/>
      </c>
      <c r="W87" t="str">
        <f>IF(E87="","",IF(②選手情報入力!M95="","",IF(I87=1,VLOOKUP(②選手情報入力!M95,種目情報!$A$4:$B$29,2,FALSE),VLOOKUP(②選手情報入力!M95,種目情報!$E$4:$F$25,2,FALSE))))</f>
        <v/>
      </c>
      <c r="X87" t="str">
        <f>IF(E87="","",IF(②選手情報入力!N95="","",②選手情報入力!N95))</f>
        <v/>
      </c>
      <c r="Y87" s="39" t="str">
        <f>IF(E87="","",IF(②選手情報入力!M95="","",0))</f>
        <v/>
      </c>
      <c r="Z87" t="str">
        <f>IF(E87="","",IF(②選手情報入力!M95="","",IF(I87=1,VLOOKUP(②選手情報入力!M95,種目情報!$A$4:$C$29,3,FALSE),VLOOKUP(②選手情報入力!M95,種目情報!$E$4:$G$25,3,FALSE))))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 x14ac:dyDescent="0.2">
      <c r="A88" t="str">
        <f>IF(E88="","",I88*1000000+①学校情報入力!$D$3*1000+②選手情報入力!A96)</f>
        <v/>
      </c>
      <c r="B88" t="str">
        <f>IF(E88="","",①学校情報入力!$D$3)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IF(E88="","",IF(②選手情報入力!I96="","",IF(I88=1,VLOOKUP(②選手情報入力!I96,種目情報!$A$4:$B$46,2,FALSE),VLOOKUP(②選手情報入力!I96,種目情報!$E$4:$F$47,2,FALSE))))</f>
        <v/>
      </c>
      <c r="P88" t="str">
        <f>IF(E88="","",IF(②選手情報入力!J96="","",②選手情報入力!J96))</f>
        <v/>
      </c>
      <c r="Q88" s="39" t="str">
        <f>IF(E88="","",IF(②選手情報入力!I96="","",0))</f>
        <v/>
      </c>
      <c r="R88" t="str">
        <f>IF(E88="","",IF(②選手情報入力!I96="","",IF(I88=1,VLOOKUP(②選手情報入力!I96,種目情報!$A$4:$C$46,3,FALSE),VLOOKUP(②選手情報入力!I96,種目情報!$E$4:$G$46,3,FALSE))))</f>
        <v/>
      </c>
      <c r="S88" t="str">
        <f>IF(E88="","",IF(②選手情報入力!K96="","",IF(I88=1,VLOOKUP(②選手情報入力!K96,種目情報!$A$4:$B$29,2,FALSE),VLOOKUP(②選手情報入力!K96,種目情報!$E$4:$F$25,2,FALSE))))</f>
        <v/>
      </c>
      <c r="T88" t="str">
        <f>IF(E88="","",IF(②選手情報入力!L96="","",②選手情報入力!L96))</f>
        <v/>
      </c>
      <c r="U88" s="39" t="str">
        <f>IF(E88="","",IF(②選手情報入力!K96="","",0))</f>
        <v/>
      </c>
      <c r="V88" t="str">
        <f>IF(E88="","",IF(②選手情報入力!K96="","",IF(I88=1,VLOOKUP(②選手情報入力!K96,種目情報!$A$4:$C$29,3,FALSE),VLOOKUP(②選手情報入力!K96,種目情報!$E$4:$G$25,3,FALSE))))</f>
        <v/>
      </c>
      <c r="W88" t="str">
        <f>IF(E88="","",IF(②選手情報入力!M96="","",IF(I88=1,VLOOKUP(②選手情報入力!M96,種目情報!$A$4:$B$29,2,FALSE),VLOOKUP(②選手情報入力!M96,種目情報!$E$4:$F$25,2,FALSE))))</f>
        <v/>
      </c>
      <c r="X88" t="str">
        <f>IF(E88="","",IF(②選手情報入力!N96="","",②選手情報入力!N96))</f>
        <v/>
      </c>
      <c r="Y88" s="39" t="str">
        <f>IF(E88="","",IF(②選手情報入力!M96="","",0))</f>
        <v/>
      </c>
      <c r="Z88" t="str">
        <f>IF(E88="","",IF(②選手情報入力!M96="","",IF(I88=1,VLOOKUP(②選手情報入力!M96,種目情報!$A$4:$C$29,3,FALSE),VLOOKUP(②選手情報入力!M96,種目情報!$E$4:$G$25,3,FALSE))))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 x14ac:dyDescent="0.2">
      <c r="A89" t="str">
        <f>IF(E89="","",I89*1000000+①学校情報入力!$D$3*1000+②選手情報入力!A97)</f>
        <v/>
      </c>
      <c r="B89" t="str">
        <f>IF(E89="","",①学校情報入力!$D$3)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IF(E89="","",IF(②選手情報入力!I97="","",IF(I89=1,VLOOKUP(②選手情報入力!I97,種目情報!$A$4:$B$46,2,FALSE),VLOOKUP(②選手情報入力!I97,種目情報!$E$4:$F$47,2,FALSE))))</f>
        <v/>
      </c>
      <c r="P89" t="str">
        <f>IF(E89="","",IF(②選手情報入力!J97="","",②選手情報入力!J97))</f>
        <v/>
      </c>
      <c r="Q89" s="39" t="str">
        <f>IF(E89="","",IF(②選手情報入力!I97="","",0))</f>
        <v/>
      </c>
      <c r="R89" t="str">
        <f>IF(E89="","",IF(②選手情報入力!I97="","",IF(I89=1,VLOOKUP(②選手情報入力!I97,種目情報!$A$4:$C$46,3,FALSE),VLOOKUP(②選手情報入力!I97,種目情報!$E$4:$G$46,3,FALSE))))</f>
        <v/>
      </c>
      <c r="S89" t="str">
        <f>IF(E89="","",IF(②選手情報入力!K97="","",IF(I89=1,VLOOKUP(②選手情報入力!K97,種目情報!$A$4:$B$29,2,FALSE),VLOOKUP(②選手情報入力!K97,種目情報!$E$4:$F$25,2,FALSE))))</f>
        <v/>
      </c>
      <c r="T89" t="str">
        <f>IF(E89="","",IF(②選手情報入力!L97="","",②選手情報入力!L97))</f>
        <v/>
      </c>
      <c r="U89" s="39" t="str">
        <f>IF(E89="","",IF(②選手情報入力!K97="","",0))</f>
        <v/>
      </c>
      <c r="V89" t="str">
        <f>IF(E89="","",IF(②選手情報入力!K97="","",IF(I89=1,VLOOKUP(②選手情報入力!K97,種目情報!$A$4:$C$29,3,FALSE),VLOOKUP(②選手情報入力!K97,種目情報!$E$4:$G$25,3,FALSE))))</f>
        <v/>
      </c>
      <c r="W89" t="str">
        <f>IF(E89="","",IF(②選手情報入力!M97="","",IF(I89=1,VLOOKUP(②選手情報入力!M97,種目情報!$A$4:$B$29,2,FALSE),VLOOKUP(②選手情報入力!M97,種目情報!$E$4:$F$25,2,FALSE))))</f>
        <v/>
      </c>
      <c r="X89" t="str">
        <f>IF(E89="","",IF(②選手情報入力!N97="","",②選手情報入力!N97))</f>
        <v/>
      </c>
      <c r="Y89" s="39" t="str">
        <f>IF(E89="","",IF(②選手情報入力!M97="","",0))</f>
        <v/>
      </c>
      <c r="Z89" t="str">
        <f>IF(E89="","",IF(②選手情報入力!M97="","",IF(I89=1,VLOOKUP(②選手情報入力!M97,種目情報!$A$4:$C$29,3,FALSE),VLOOKUP(②選手情報入力!M97,種目情報!$E$4:$G$25,3,FALSE))))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 x14ac:dyDescent="0.2">
      <c r="A90" t="str">
        <f>IF(E90="","",I90*1000000+①学校情報入力!$D$3*1000+②選手情報入力!A98)</f>
        <v/>
      </c>
      <c r="B90" t="str">
        <f>IF(E90="","",①学校情報入力!$D$3)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IF(E90="","",IF(②選手情報入力!I98="","",IF(I90=1,VLOOKUP(②選手情報入力!I98,種目情報!$A$4:$B$46,2,FALSE),VLOOKUP(②選手情報入力!I98,種目情報!$E$4:$F$47,2,FALSE))))</f>
        <v/>
      </c>
      <c r="P90" t="str">
        <f>IF(E90="","",IF(②選手情報入力!J98="","",②選手情報入力!J98))</f>
        <v/>
      </c>
      <c r="Q90" s="39" t="str">
        <f>IF(E90="","",IF(②選手情報入力!I98="","",0))</f>
        <v/>
      </c>
      <c r="R90" t="str">
        <f>IF(E90="","",IF(②選手情報入力!I98="","",IF(I90=1,VLOOKUP(②選手情報入力!I98,種目情報!$A$4:$C$46,3,FALSE),VLOOKUP(②選手情報入力!I98,種目情報!$E$4:$G$46,3,FALSE))))</f>
        <v/>
      </c>
      <c r="S90" t="str">
        <f>IF(E90="","",IF(②選手情報入力!K98="","",IF(I90=1,VLOOKUP(②選手情報入力!K98,種目情報!$A$4:$B$29,2,FALSE),VLOOKUP(②選手情報入力!K98,種目情報!$E$4:$F$25,2,FALSE))))</f>
        <v/>
      </c>
      <c r="T90" t="str">
        <f>IF(E90="","",IF(②選手情報入力!L98="","",②選手情報入力!L98))</f>
        <v/>
      </c>
      <c r="U90" s="39" t="str">
        <f>IF(E90="","",IF(②選手情報入力!K98="","",0))</f>
        <v/>
      </c>
      <c r="V90" t="str">
        <f>IF(E90="","",IF(②選手情報入力!K98="","",IF(I90=1,VLOOKUP(②選手情報入力!K98,種目情報!$A$4:$C$29,3,FALSE),VLOOKUP(②選手情報入力!K98,種目情報!$E$4:$G$25,3,FALSE))))</f>
        <v/>
      </c>
      <c r="W90" t="str">
        <f>IF(E90="","",IF(②選手情報入力!M98="","",IF(I90=1,VLOOKUP(②選手情報入力!M98,種目情報!$A$4:$B$29,2,FALSE),VLOOKUP(②選手情報入力!M98,種目情報!$E$4:$F$25,2,FALSE))))</f>
        <v/>
      </c>
      <c r="X90" t="str">
        <f>IF(E90="","",IF(②選手情報入力!N98="","",②選手情報入力!N98))</f>
        <v/>
      </c>
      <c r="Y90" s="39" t="str">
        <f>IF(E90="","",IF(②選手情報入力!M98="","",0))</f>
        <v/>
      </c>
      <c r="Z90" t="str">
        <f>IF(E90="","",IF(②選手情報入力!M98="","",IF(I90=1,VLOOKUP(②選手情報入力!M98,種目情報!$A$4:$C$29,3,FALSE),VLOOKUP(②選手情報入力!M98,種目情報!$E$4:$G$25,3,FALSE))))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 x14ac:dyDescent="0.2">
      <c r="A91" t="str">
        <f>IF(E91="","",I91*1000000+①学校情報入力!$D$3*1000+②選手情報入力!A99)</f>
        <v/>
      </c>
      <c r="B91" t="str">
        <f>IF(E91="","",①学校情報入力!$D$3)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IF(E91="","",IF(②選手情報入力!I99="","",IF(I91=1,VLOOKUP(②選手情報入力!I99,種目情報!$A$4:$B$46,2,FALSE),VLOOKUP(②選手情報入力!I99,種目情報!$E$4:$F$47,2,FALSE))))</f>
        <v/>
      </c>
      <c r="P91" t="str">
        <f>IF(E91="","",IF(②選手情報入力!J99="","",②選手情報入力!J99))</f>
        <v/>
      </c>
      <c r="Q91" s="39" t="str">
        <f>IF(E91="","",IF(②選手情報入力!I99="","",0))</f>
        <v/>
      </c>
      <c r="R91" t="str">
        <f>IF(E91="","",IF(②選手情報入力!I99="","",IF(I91=1,VLOOKUP(②選手情報入力!I99,種目情報!$A$4:$C$46,3,FALSE),VLOOKUP(②選手情報入力!I99,種目情報!$E$4:$G$46,3,FALSE))))</f>
        <v/>
      </c>
      <c r="S91" t="str">
        <f>IF(E91="","",IF(②選手情報入力!K99="","",IF(I91=1,VLOOKUP(②選手情報入力!K99,種目情報!$A$4:$B$29,2,FALSE),VLOOKUP(②選手情報入力!K99,種目情報!$E$4:$F$25,2,FALSE))))</f>
        <v/>
      </c>
      <c r="T91" t="str">
        <f>IF(E91="","",IF(②選手情報入力!L99="","",②選手情報入力!L99))</f>
        <v/>
      </c>
      <c r="U91" s="39" t="str">
        <f>IF(E91="","",IF(②選手情報入力!K99="","",0))</f>
        <v/>
      </c>
      <c r="V91" t="str">
        <f>IF(E91="","",IF(②選手情報入力!K99="","",IF(I91=1,VLOOKUP(②選手情報入力!K99,種目情報!$A$4:$C$29,3,FALSE),VLOOKUP(②選手情報入力!K99,種目情報!$E$4:$G$25,3,FALSE))))</f>
        <v/>
      </c>
      <c r="W91" t="str">
        <f>IF(E91="","",IF(②選手情報入力!M99="","",IF(I91=1,VLOOKUP(②選手情報入力!M99,種目情報!$A$4:$B$29,2,FALSE),VLOOKUP(②選手情報入力!M99,種目情報!$E$4:$F$25,2,FALSE))))</f>
        <v/>
      </c>
      <c r="X91" t="str">
        <f>IF(E91="","",IF(②選手情報入力!N99="","",②選手情報入力!N99))</f>
        <v/>
      </c>
      <c r="Y91" s="39" t="str">
        <f>IF(E91="","",IF(②選手情報入力!M99="","",0))</f>
        <v/>
      </c>
      <c r="Z91" t="str">
        <f>IF(E91="","",IF(②選手情報入力!M99="","",IF(I91=1,VLOOKUP(②選手情報入力!M99,種目情報!$A$4:$C$29,3,FALSE),VLOOKUP(②選手情報入力!M99,種目情報!$E$4:$G$25,3,FALSE))))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</sheetData>
  <sheetProtection algorithmName="SHA-512" hashValue="w6W7pATB3vULzkd1ITaYIdIZMaTR0VzcWy4r2J/yrZpyVaWkecPjih4em/eKbPp0bzJvg0HYxP1n8eDAiGfruw==" saltValue="wbeHO6lQcQhVfHYvg830FQ==" spinCount="100000"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workbookViewId="0">
      <pane ySplit="1" topLeftCell="A2" activePane="bottomLeft" state="frozen"/>
      <selection pane="bottomLeft"/>
    </sheetView>
  </sheetViews>
  <sheetFormatPr defaultRowHeight="13" x14ac:dyDescent="0.2"/>
  <sheetData>
    <row r="1" spans="1:13" x14ac:dyDescent="0.2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4</v>
      </c>
      <c r="I1" t="s">
        <v>9</v>
      </c>
      <c r="J1" t="s">
        <v>75</v>
      </c>
      <c r="K1" t="s">
        <v>76</v>
      </c>
      <c r="L1" t="s">
        <v>77</v>
      </c>
      <c r="M1" t="s">
        <v>78</v>
      </c>
    </row>
    <row r="2" spans="1:13" x14ac:dyDescent="0.2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E2" t="str">
        <f>C2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 x14ac:dyDescent="0.2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E3" t="str">
        <f t="shared" ref="E3:E25" si="0">C3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1">IF(A3="","",0)</f>
        <v/>
      </c>
      <c r="M3" t="str">
        <f>IF(A3="","",種目情報!$K$4)</f>
        <v/>
      </c>
    </row>
    <row r="4" spans="1:13" x14ac:dyDescent="0.2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E4" t="str">
        <f t="shared" si="0"/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1"/>
        <v/>
      </c>
      <c r="M4" t="str">
        <f>IF(A4="","",種目情報!$K$4)</f>
        <v/>
      </c>
    </row>
    <row r="5" spans="1:13" x14ac:dyDescent="0.2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E5" t="str">
        <f t="shared" si="0"/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1"/>
        <v/>
      </c>
      <c r="M5" t="str">
        <f>IF(A5="","",種目情報!$K$4)</f>
        <v/>
      </c>
    </row>
    <row r="6" spans="1:13" x14ac:dyDescent="0.2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E6" t="str">
        <f t="shared" si="0"/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1"/>
        <v/>
      </c>
      <c r="M6" t="str">
        <f>IF(A6="","",種目情報!$K$4)</f>
        <v/>
      </c>
    </row>
    <row r="7" spans="1:13" x14ac:dyDescent="0.2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E7" t="str">
        <f t="shared" si="0"/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1"/>
        <v/>
      </c>
      <c r="M7" t="str">
        <f>IF(A7="","",種目情報!$K$4)</f>
        <v/>
      </c>
    </row>
    <row r="8" spans="1:13" x14ac:dyDescent="0.2">
      <c r="A8" s="13" t="str">
        <f>IF(③リレー情報確認!I8="","",1610000+①学校情報入力!$D$3*10)</f>
        <v/>
      </c>
      <c r="B8" s="13" t="str">
        <f>IF(A8="","",①学校情報入力!$D$3)</f>
        <v/>
      </c>
      <c r="C8" s="13" t="str">
        <f>IF(A8="","",③リレー情報確認!$J$1)</f>
        <v/>
      </c>
      <c r="D8" s="13" t="str">
        <f>IF(A8="","",③リレー情報確認!$P$1)</f>
        <v/>
      </c>
      <c r="E8" s="13" t="str">
        <f t="shared" si="0"/>
        <v/>
      </c>
      <c r="F8" s="13"/>
      <c r="G8" s="13">
        <v>1</v>
      </c>
      <c r="H8" s="13" t="str">
        <f>IF(A8="","",③リレー情報確認!K8)</f>
        <v/>
      </c>
      <c r="I8" s="13" t="str">
        <f>IF(A8="","",③リレー情報確認!J8)</f>
        <v/>
      </c>
      <c r="J8" s="13" t="str">
        <f>IF(A8="","",種目情報!$J$5)</f>
        <v/>
      </c>
      <c r="K8" s="13" t="str">
        <f>IF(A8="","",③リレー情報確認!$L$8)</f>
        <v/>
      </c>
      <c r="L8" s="13" t="str">
        <f>IF(A8="","",0)</f>
        <v/>
      </c>
      <c r="M8" s="13" t="str">
        <f>IF(A8="","",種目情報!$K$5)</f>
        <v/>
      </c>
    </row>
    <row r="9" spans="1:13" x14ac:dyDescent="0.2">
      <c r="A9" s="13" t="str">
        <f>IF(③リレー情報確認!I9="","",1610000+①学校情報入力!$D$3*10)</f>
        <v/>
      </c>
      <c r="B9" s="13" t="str">
        <f>IF(A9="","",①学校情報入力!$D$3)</f>
        <v/>
      </c>
      <c r="C9" s="13" t="str">
        <f>IF(A9="","",③リレー情報確認!$J$1)</f>
        <v/>
      </c>
      <c r="D9" s="13" t="str">
        <f>IF(A9="","",③リレー情報確認!$P$1)</f>
        <v/>
      </c>
      <c r="E9" s="13" t="str">
        <f t="shared" si="0"/>
        <v/>
      </c>
      <c r="F9" s="13"/>
      <c r="G9" s="13">
        <v>2</v>
      </c>
      <c r="H9" s="13" t="str">
        <f>IF(A9="","",③リレー情報確認!K9)</f>
        <v/>
      </c>
      <c r="I9" s="13" t="str">
        <f>IF(A9="","",③リレー情報確認!J9)</f>
        <v/>
      </c>
      <c r="J9" s="13" t="str">
        <f>IF(A9="","",種目情報!$J$5)</f>
        <v/>
      </c>
      <c r="K9" s="13" t="str">
        <f>IF(A9="","",③リレー情報確認!$L$8)</f>
        <v/>
      </c>
      <c r="L9" s="13" t="str">
        <f t="shared" ref="L9:L13" si="2">IF(A9="","",0)</f>
        <v/>
      </c>
      <c r="M9" s="13" t="str">
        <f>IF(A9="","",種目情報!$K$5)</f>
        <v/>
      </c>
    </row>
    <row r="10" spans="1:13" x14ac:dyDescent="0.2">
      <c r="A10" s="13" t="str">
        <f>IF(③リレー情報確認!I10="","",1610000+①学校情報入力!$D$3*10)</f>
        <v/>
      </c>
      <c r="B10" s="13" t="str">
        <f>IF(A10="","",①学校情報入力!$D$3)</f>
        <v/>
      </c>
      <c r="C10" s="13" t="str">
        <f>IF(A10="","",③リレー情報確認!$J$1)</f>
        <v/>
      </c>
      <c r="D10" s="13" t="str">
        <f>IF(A10="","",③リレー情報確認!$P$1)</f>
        <v/>
      </c>
      <c r="E10" s="13" t="str">
        <f t="shared" si="0"/>
        <v/>
      </c>
      <c r="F10" s="13"/>
      <c r="G10" s="13">
        <v>3</v>
      </c>
      <c r="H10" s="13" t="str">
        <f>IF(A10="","",③リレー情報確認!K10)</f>
        <v/>
      </c>
      <c r="I10" s="13" t="str">
        <f>IF(A10="","",③リレー情報確認!J10)</f>
        <v/>
      </c>
      <c r="J10" s="13" t="str">
        <f>IF(A10="","",種目情報!$J$5)</f>
        <v/>
      </c>
      <c r="K10" s="13" t="str">
        <f>IF(A10="","",③リレー情報確認!$L$8)</f>
        <v/>
      </c>
      <c r="L10" s="13" t="str">
        <f t="shared" si="2"/>
        <v/>
      </c>
      <c r="M10" s="13" t="str">
        <f>IF(A10="","",種目情報!$K$5)</f>
        <v/>
      </c>
    </row>
    <row r="11" spans="1:13" x14ac:dyDescent="0.2">
      <c r="A11" s="13" t="str">
        <f>IF(③リレー情報確認!I11="","",1610000+①学校情報入力!$D$3*10)</f>
        <v/>
      </c>
      <c r="B11" s="13" t="str">
        <f>IF(A11="","",①学校情報入力!$D$3)</f>
        <v/>
      </c>
      <c r="C11" s="13" t="str">
        <f>IF(A11="","",③リレー情報確認!$J$1)</f>
        <v/>
      </c>
      <c r="D11" s="13" t="str">
        <f>IF(A11="","",③リレー情報確認!$P$1)</f>
        <v/>
      </c>
      <c r="E11" s="13" t="str">
        <f t="shared" si="0"/>
        <v/>
      </c>
      <c r="F11" s="13"/>
      <c r="G11" s="13">
        <v>4</v>
      </c>
      <c r="H11" s="13" t="str">
        <f>IF(A11="","",③リレー情報確認!K11)</f>
        <v/>
      </c>
      <c r="I11" s="13" t="str">
        <f>IF(A11="","",③リレー情報確認!J11)</f>
        <v/>
      </c>
      <c r="J11" s="13" t="str">
        <f>IF(A11="","",種目情報!$J$5)</f>
        <v/>
      </c>
      <c r="K11" s="13" t="str">
        <f>IF(A11="","",③リレー情報確認!$L$8)</f>
        <v/>
      </c>
      <c r="L11" s="13" t="str">
        <f t="shared" si="2"/>
        <v/>
      </c>
      <c r="M11" s="13" t="str">
        <f>IF(A11="","",種目情報!$K$5)</f>
        <v/>
      </c>
    </row>
    <row r="12" spans="1:13" x14ac:dyDescent="0.2">
      <c r="A12" s="13" t="str">
        <f>IF(③リレー情報確認!I12="","",1610000+①学校情報入力!$D$3*10)</f>
        <v/>
      </c>
      <c r="B12" s="13" t="str">
        <f>IF(A12="","",①学校情報入力!$D$3)</f>
        <v/>
      </c>
      <c r="C12" s="13" t="str">
        <f>IF(A12="","",③リレー情報確認!$J$1)</f>
        <v/>
      </c>
      <c r="D12" s="13" t="str">
        <f>IF(A12="","",③リレー情報確認!$P$1)</f>
        <v/>
      </c>
      <c r="E12" s="13" t="str">
        <f t="shared" si="0"/>
        <v/>
      </c>
      <c r="F12" s="13"/>
      <c r="G12" s="13">
        <v>5</v>
      </c>
      <c r="H12" s="13" t="str">
        <f>IF(A12="","",③リレー情報確認!K12)</f>
        <v/>
      </c>
      <c r="I12" s="13" t="str">
        <f>IF(A12="","",③リレー情報確認!J12)</f>
        <v/>
      </c>
      <c r="J12" s="13" t="str">
        <f>IF(A12="","",種目情報!$J$5)</f>
        <v/>
      </c>
      <c r="K12" s="13" t="str">
        <f>IF(A12="","",③リレー情報確認!$L$8)</f>
        <v/>
      </c>
      <c r="L12" s="13" t="str">
        <f t="shared" si="2"/>
        <v/>
      </c>
      <c r="M12" s="13" t="str">
        <f>IF(A12="","",種目情報!$K$5)</f>
        <v/>
      </c>
    </row>
    <row r="13" spans="1:13" x14ac:dyDescent="0.2">
      <c r="A13" s="13" t="str">
        <f>IF(③リレー情報確認!I13="","",1610000+①学校情報入力!$D$3*10)</f>
        <v/>
      </c>
      <c r="B13" s="13" t="str">
        <f>IF(A13="","",①学校情報入力!$D$3)</f>
        <v/>
      </c>
      <c r="C13" s="13" t="str">
        <f>IF(A13="","",③リレー情報確認!$J$1)</f>
        <v/>
      </c>
      <c r="D13" s="13" t="str">
        <f>IF(A13="","",③リレー情報確認!$P$1)</f>
        <v/>
      </c>
      <c r="E13" s="13" t="str">
        <f t="shared" si="0"/>
        <v/>
      </c>
      <c r="F13" s="13"/>
      <c r="G13" s="13">
        <v>6</v>
      </c>
      <c r="H13" s="13" t="str">
        <f>IF(A13="","",③リレー情報確認!K13)</f>
        <v/>
      </c>
      <c r="I13" s="13" t="str">
        <f>IF(A13="","",③リレー情報確認!J13)</f>
        <v/>
      </c>
      <c r="J13" s="13" t="str">
        <f>IF(A13="","",種目情報!$J$5)</f>
        <v/>
      </c>
      <c r="K13" s="13" t="str">
        <f>IF(A13="","",③リレー情報確認!$L$8)</f>
        <v/>
      </c>
      <c r="L13" s="13" t="str">
        <f t="shared" si="2"/>
        <v/>
      </c>
      <c r="M13" s="13" t="str">
        <f>IF(A13="","",種目情報!$K$5)</f>
        <v/>
      </c>
    </row>
    <row r="14" spans="1:13" x14ac:dyDescent="0.2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E14" t="str">
        <f t="shared" si="0"/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 x14ac:dyDescent="0.2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E15" t="str">
        <f t="shared" si="0"/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3">IF(A15="","",0)</f>
        <v/>
      </c>
      <c r="M15" t="str">
        <f>IF(A15="","",種目情報!$K$6)</f>
        <v/>
      </c>
    </row>
    <row r="16" spans="1:13" x14ac:dyDescent="0.2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E16" t="str">
        <f t="shared" si="0"/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3"/>
        <v/>
      </c>
      <c r="M16" t="str">
        <f>IF(A16="","",種目情報!$K$6)</f>
        <v/>
      </c>
    </row>
    <row r="17" spans="1:13" x14ac:dyDescent="0.2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E17" t="str">
        <f t="shared" si="0"/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3"/>
        <v/>
      </c>
      <c r="M17" t="str">
        <f>IF(A17="","",種目情報!$K$6)</f>
        <v/>
      </c>
    </row>
    <row r="18" spans="1:13" x14ac:dyDescent="0.2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E18" t="str">
        <f t="shared" si="0"/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3"/>
        <v/>
      </c>
      <c r="M18" t="str">
        <f>IF(A18="","",種目情報!$K$6)</f>
        <v/>
      </c>
    </row>
    <row r="19" spans="1:13" x14ac:dyDescent="0.2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E19" t="str">
        <f t="shared" si="0"/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3"/>
        <v/>
      </c>
      <c r="M19" t="str">
        <f>IF(A19="","",種目情報!$K$6)</f>
        <v/>
      </c>
    </row>
    <row r="20" spans="1:13" x14ac:dyDescent="0.2">
      <c r="A20" s="12" t="str">
        <f>IF(③リレー情報確認!U8="","",1620000+①学校情報入力!$D$3*10)</f>
        <v/>
      </c>
      <c r="B20" s="12" t="str">
        <f>IF(A20="","",①学校情報入力!$D$3)</f>
        <v/>
      </c>
      <c r="C20" s="12" t="str">
        <f>IF(A20="","",③リレー情報確認!$J$1)</f>
        <v/>
      </c>
      <c r="D20" s="12" t="str">
        <f>IF(A20="","",③リレー情報確認!$P$1)</f>
        <v/>
      </c>
      <c r="E20" s="12" t="str">
        <f t="shared" si="0"/>
        <v/>
      </c>
      <c r="F20" s="12"/>
      <c r="G20" s="12">
        <v>1</v>
      </c>
      <c r="H20" s="12" t="str">
        <f>IF(A20="","",③リレー情報確認!W8)</f>
        <v/>
      </c>
      <c r="I20" s="12" t="str">
        <f>IF(A20="","",③リレー情報確認!V8)</f>
        <v/>
      </c>
      <c r="J20" s="12" t="str">
        <f>IF(A20="","",種目情報!$J$7)</f>
        <v/>
      </c>
      <c r="K20" s="12" t="str">
        <f>IF(A20="","",③リレー情報確認!$X$8)</f>
        <v/>
      </c>
      <c r="L20" s="12" t="str">
        <f t="shared" ref="L20" si="4">IF(A20="","",0)</f>
        <v/>
      </c>
      <c r="M20" s="12" t="str">
        <f>IF(A20="","",種目情報!$K$7)</f>
        <v/>
      </c>
    </row>
    <row r="21" spans="1:13" x14ac:dyDescent="0.2">
      <c r="A21" s="12" t="str">
        <f>IF(③リレー情報確認!U9="","",1620000+①学校情報入力!$D$3*10)</f>
        <v/>
      </c>
      <c r="B21" s="12" t="str">
        <f>IF(A21="","",①学校情報入力!$D$3)</f>
        <v/>
      </c>
      <c r="C21" s="12" t="str">
        <f>IF(A21="","",③リレー情報確認!$J$1)</f>
        <v/>
      </c>
      <c r="D21" s="12" t="str">
        <f>IF(A21="","",③リレー情報確認!$P$1)</f>
        <v/>
      </c>
      <c r="E21" s="12" t="str">
        <f t="shared" si="0"/>
        <v/>
      </c>
      <c r="F21" s="12"/>
      <c r="G21" s="12">
        <v>2</v>
      </c>
      <c r="H21" s="12" t="str">
        <f>IF(A21="","",③リレー情報確認!W9)</f>
        <v/>
      </c>
      <c r="I21" s="12" t="str">
        <f>IF(A21="","",③リレー情報確認!V9)</f>
        <v/>
      </c>
      <c r="J21" s="12" t="str">
        <f>IF(A21="","",種目情報!$J$7)</f>
        <v/>
      </c>
      <c r="K21" s="12" t="str">
        <f>IF(A21="","",③リレー情報確認!$X$8)</f>
        <v/>
      </c>
      <c r="L21" s="12" t="str">
        <f t="shared" ref="L21:L25" si="5">IF(A21="","",0)</f>
        <v/>
      </c>
      <c r="M21" s="12" t="str">
        <f>IF(A21="","",種目情報!$K$7)</f>
        <v/>
      </c>
    </row>
    <row r="22" spans="1:13" x14ac:dyDescent="0.2">
      <c r="A22" s="12" t="str">
        <f>IF(③リレー情報確認!U10="","",1620000+①学校情報入力!$D$3*10)</f>
        <v/>
      </c>
      <c r="B22" s="12" t="str">
        <f>IF(A22="","",①学校情報入力!$D$3)</f>
        <v/>
      </c>
      <c r="C22" s="12" t="str">
        <f>IF(A22="","",③リレー情報確認!$J$1)</f>
        <v/>
      </c>
      <c r="D22" s="12" t="str">
        <f>IF(A22="","",③リレー情報確認!$P$1)</f>
        <v/>
      </c>
      <c r="E22" s="12" t="str">
        <f t="shared" si="0"/>
        <v/>
      </c>
      <c r="F22" s="12"/>
      <c r="G22" s="12">
        <v>3</v>
      </c>
      <c r="H22" s="12" t="str">
        <f>IF(A22="","",③リレー情報確認!W10)</f>
        <v/>
      </c>
      <c r="I22" s="12" t="str">
        <f>IF(A22="","",③リレー情報確認!V10)</f>
        <v/>
      </c>
      <c r="J22" s="12" t="str">
        <f>IF(A22="","",種目情報!$J$7)</f>
        <v/>
      </c>
      <c r="K22" s="12" t="str">
        <f>IF(A22="","",③リレー情報確認!$X$8)</f>
        <v/>
      </c>
      <c r="L22" s="12" t="str">
        <f t="shared" si="5"/>
        <v/>
      </c>
      <c r="M22" s="12" t="str">
        <f>IF(A22="","",種目情報!$K$7)</f>
        <v/>
      </c>
    </row>
    <row r="23" spans="1:13" x14ac:dyDescent="0.2">
      <c r="A23" s="12" t="str">
        <f>IF(③リレー情報確認!U11="","",1620000+①学校情報入力!$D$3*10)</f>
        <v/>
      </c>
      <c r="B23" s="12" t="str">
        <f>IF(A23="","",①学校情報入力!$D$3)</f>
        <v/>
      </c>
      <c r="C23" s="12" t="str">
        <f>IF(A23="","",③リレー情報確認!$J$1)</f>
        <v/>
      </c>
      <c r="D23" s="12" t="str">
        <f>IF(A23="","",③リレー情報確認!$P$1)</f>
        <v/>
      </c>
      <c r="E23" s="12" t="str">
        <f t="shared" si="0"/>
        <v/>
      </c>
      <c r="F23" s="12"/>
      <c r="G23" s="12">
        <v>4</v>
      </c>
      <c r="H23" s="12" t="str">
        <f>IF(A23="","",③リレー情報確認!W11)</f>
        <v/>
      </c>
      <c r="I23" s="12" t="str">
        <f>IF(A23="","",③リレー情報確認!V11)</f>
        <v/>
      </c>
      <c r="J23" s="12" t="str">
        <f>IF(A23="","",種目情報!$J$7)</f>
        <v/>
      </c>
      <c r="K23" s="12" t="str">
        <f>IF(A23="","",③リレー情報確認!$X$8)</f>
        <v/>
      </c>
      <c r="L23" s="12" t="str">
        <f t="shared" si="5"/>
        <v/>
      </c>
      <c r="M23" s="12" t="str">
        <f>IF(A23="","",種目情報!$K$7)</f>
        <v/>
      </c>
    </row>
    <row r="24" spans="1:13" x14ac:dyDescent="0.2">
      <c r="A24" s="12" t="str">
        <f>IF(③リレー情報確認!U12="","",1620000+①学校情報入力!$D$3*10)</f>
        <v/>
      </c>
      <c r="B24" s="12" t="str">
        <f>IF(A24="","",①学校情報入力!$D$3)</f>
        <v/>
      </c>
      <c r="C24" s="12" t="str">
        <f>IF(A24="","",③リレー情報確認!$J$1)</f>
        <v/>
      </c>
      <c r="D24" s="12" t="str">
        <f>IF(A24="","",③リレー情報確認!$P$1)</f>
        <v/>
      </c>
      <c r="E24" s="12" t="str">
        <f t="shared" si="0"/>
        <v/>
      </c>
      <c r="F24" s="12"/>
      <c r="G24" s="12">
        <v>5</v>
      </c>
      <c r="H24" s="12" t="str">
        <f>IF(A24="","",③リレー情報確認!W12)</f>
        <v/>
      </c>
      <c r="I24" s="12" t="str">
        <f>IF(A24="","",③リレー情報確認!V12)</f>
        <v/>
      </c>
      <c r="J24" s="12" t="str">
        <f>IF(A24="","",種目情報!$J$7)</f>
        <v/>
      </c>
      <c r="K24" s="12" t="str">
        <f>IF(A24="","",③リレー情報確認!$X$8)</f>
        <v/>
      </c>
      <c r="L24" s="12" t="str">
        <f t="shared" si="5"/>
        <v/>
      </c>
      <c r="M24" s="12" t="str">
        <f>IF(A24="","",種目情報!$K$7)</f>
        <v/>
      </c>
    </row>
    <row r="25" spans="1:13" x14ac:dyDescent="0.2">
      <c r="A25" s="12" t="str">
        <f>IF(③リレー情報確認!U13="","",1620000+①学校情報入力!$D$3*10)</f>
        <v/>
      </c>
      <c r="B25" s="12" t="str">
        <f>IF(A25="","",①学校情報入力!$D$3)</f>
        <v/>
      </c>
      <c r="C25" s="12" t="str">
        <f>IF(A25="","",③リレー情報確認!$J$1)</f>
        <v/>
      </c>
      <c r="D25" s="12" t="str">
        <f>IF(A25="","",③リレー情報確認!$P$1)</f>
        <v/>
      </c>
      <c r="E25" s="12" t="str">
        <f t="shared" si="0"/>
        <v/>
      </c>
      <c r="F25" s="12"/>
      <c r="G25" s="12">
        <v>6</v>
      </c>
      <c r="H25" s="12" t="str">
        <f>IF(A25="","",③リレー情報確認!W13)</f>
        <v/>
      </c>
      <c r="I25" s="12" t="str">
        <f>IF(A25="","",③リレー情報確認!V13)</f>
        <v/>
      </c>
      <c r="J25" s="12" t="str">
        <f>IF(A25="","",種目情報!$J$7)</f>
        <v/>
      </c>
      <c r="K25" s="12" t="str">
        <f>IF(A25="","",③リレー情報確認!$X$8)</f>
        <v/>
      </c>
      <c r="L25" s="12" t="str">
        <f t="shared" si="5"/>
        <v/>
      </c>
      <c r="M25" s="12" t="str">
        <f>IF(A25="","",種目情報!$K$7)</f>
        <v/>
      </c>
    </row>
  </sheetData>
  <sheetProtection algorithmName="SHA-512" hashValue="Fd+G97011cXcfuhodBTtcFYyzdkMgrmgQr69ZK1eSxcv5Rbv8VyO0ReFZ8UuMbJL/lIZedgxu2o8iXiKGEREEA==" saltValue="7trIgXhv5Y3wGsV6yNN65w==" spinCount="100000" sheet="1" objects="1" scenarios="1"/>
  <phoneticPr fontId="4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Normal="100" workbookViewId="0">
      <pane ySplit="11" topLeftCell="A12" activePane="bottomLeft" state="frozen"/>
      <selection pane="bottomLeft" activeCell="D3" sqref="D3:F3"/>
    </sheetView>
  </sheetViews>
  <sheetFormatPr defaultColWidth="9" defaultRowHeight="13" x14ac:dyDescent="0.2"/>
  <cols>
    <col min="1" max="1" width="4.453125" style="3" bestFit="1" customWidth="1"/>
    <col min="2" max="2" width="16.26953125" style="3" customWidth="1"/>
    <col min="3" max="3" width="4.453125" style="3" customWidth="1"/>
    <col min="4" max="4" width="16.26953125" style="3" customWidth="1"/>
    <col min="5" max="5" width="4.453125" style="3" customWidth="1"/>
    <col min="6" max="6" width="16.26953125" style="3" customWidth="1"/>
    <col min="7" max="7" width="4.453125" style="3" customWidth="1"/>
    <col min="8" max="8" width="16.26953125" style="3" customWidth="1"/>
    <col min="9" max="9" width="4.453125" style="3" customWidth="1"/>
    <col min="10" max="10" width="16.26953125" style="3" customWidth="1"/>
    <col min="11" max="11" width="9" style="3" customWidth="1"/>
    <col min="12" max="12" width="9" style="3" hidden="1" customWidth="1"/>
    <col min="13" max="13" width="25.453125" style="3" hidden="1" customWidth="1"/>
    <col min="14" max="14" width="11.6328125" style="3" hidden="1" customWidth="1"/>
    <col min="15" max="15" width="9" style="3" hidden="1" customWidth="1"/>
    <col min="16" max="16384" width="9" style="3"/>
  </cols>
  <sheetData>
    <row r="1" spans="1:15" ht="16.5" x14ac:dyDescent="0.2">
      <c r="A1" s="9" t="s">
        <v>255</v>
      </c>
    </row>
    <row r="2" spans="1:15" ht="13.5" thickBot="1" x14ac:dyDescent="0.25"/>
    <row r="3" spans="1:15" ht="19.5" customHeight="1" x14ac:dyDescent="0.2">
      <c r="B3" s="309" t="s">
        <v>254</v>
      </c>
      <c r="C3" s="310"/>
      <c r="D3" s="306"/>
      <c r="E3" s="307"/>
      <c r="F3" s="308"/>
      <c r="G3" s="5" t="s">
        <v>253</v>
      </c>
    </row>
    <row r="4" spans="1:15" ht="19.5" customHeight="1" x14ac:dyDescent="0.2">
      <c r="B4" s="309" t="s">
        <v>135</v>
      </c>
      <c r="C4" s="310"/>
      <c r="D4" s="311" t="str">
        <f>IF(D3="","",VLOOKUP(D3,L14:N63,2,FALSE))</f>
        <v/>
      </c>
      <c r="E4" s="312"/>
      <c r="F4" s="313"/>
      <c r="H4" s="4"/>
    </row>
    <row r="5" spans="1:15" ht="19.5" customHeight="1" x14ac:dyDescent="0.2">
      <c r="B5" s="309" t="s">
        <v>268</v>
      </c>
      <c r="C5" s="310"/>
      <c r="D5" s="112" t="str">
        <f>IF(D3="","",VLOOKUP(D3,L14:N63,3,FALSE))</f>
        <v/>
      </c>
      <c r="E5" s="111"/>
      <c r="F5" s="113" t="str">
        <f>IF(D3="","",VLOOKUP(D3,L14:O63,4,FALSE))</f>
        <v/>
      </c>
      <c r="H5" s="4"/>
    </row>
    <row r="6" spans="1:15" ht="19.5" customHeight="1" x14ac:dyDescent="0.2">
      <c r="B6" s="309" t="s">
        <v>153</v>
      </c>
      <c r="C6" s="310"/>
      <c r="D6" s="314"/>
      <c r="E6" s="315"/>
      <c r="F6" s="316"/>
      <c r="G6" s="5" t="s">
        <v>107</v>
      </c>
    </row>
    <row r="7" spans="1:15" ht="19.5" customHeight="1" x14ac:dyDescent="0.2">
      <c r="B7" s="309" t="s">
        <v>136</v>
      </c>
      <c r="C7" s="310"/>
      <c r="D7" s="314"/>
      <c r="E7" s="315"/>
      <c r="F7" s="316"/>
      <c r="G7" s="5" t="s">
        <v>107</v>
      </c>
    </row>
    <row r="8" spans="1:15" ht="19.5" customHeight="1" x14ac:dyDescent="0.2">
      <c r="B8" s="309" t="s">
        <v>132</v>
      </c>
      <c r="C8" s="310"/>
      <c r="D8" s="314"/>
      <c r="E8" s="315"/>
      <c r="F8" s="316"/>
      <c r="G8" s="5" t="s">
        <v>107</v>
      </c>
    </row>
    <row r="9" spans="1:15" ht="19.5" customHeight="1" x14ac:dyDescent="0.2">
      <c r="B9" s="309" t="s">
        <v>38</v>
      </c>
      <c r="C9" s="310"/>
      <c r="D9" s="314"/>
      <c r="E9" s="315"/>
      <c r="F9" s="316"/>
      <c r="G9" s="5" t="s">
        <v>107</v>
      </c>
    </row>
    <row r="10" spans="1:15" ht="19.5" customHeight="1" thickBot="1" x14ac:dyDescent="0.25">
      <c r="B10" s="309" t="s">
        <v>39</v>
      </c>
      <c r="C10" s="310"/>
      <c r="D10" s="303"/>
      <c r="E10" s="304"/>
      <c r="F10" s="305"/>
      <c r="G10" s="5" t="s">
        <v>277</v>
      </c>
      <c r="I10" s="4"/>
    </row>
    <row r="12" spans="1:15" x14ac:dyDescent="0.2">
      <c r="A12" s="4" t="s">
        <v>154</v>
      </c>
    </row>
    <row r="14" spans="1:15" x14ac:dyDescent="0.2">
      <c r="A14" s="81">
        <v>1</v>
      </c>
      <c r="B14" s="3" t="s">
        <v>155</v>
      </c>
      <c r="C14" s="81">
        <v>11</v>
      </c>
      <c r="D14" s="3" t="s">
        <v>165</v>
      </c>
      <c r="E14" s="81">
        <v>21</v>
      </c>
      <c r="F14" s="3" t="s">
        <v>175</v>
      </c>
      <c r="G14" s="81">
        <v>31</v>
      </c>
      <c r="H14" s="3" t="s">
        <v>185</v>
      </c>
      <c r="I14" s="81">
        <v>41</v>
      </c>
      <c r="J14" s="3" t="s">
        <v>195</v>
      </c>
      <c r="L14" s="3">
        <v>1</v>
      </c>
      <c r="M14" t="s">
        <v>205</v>
      </c>
      <c r="N14" s="3" t="s">
        <v>155</v>
      </c>
      <c r="O14" s="3" t="s">
        <v>285</v>
      </c>
    </row>
    <row r="15" spans="1:15" x14ac:dyDescent="0.2">
      <c r="A15" s="81">
        <v>2</v>
      </c>
      <c r="B15" s="3" t="s">
        <v>156</v>
      </c>
      <c r="C15" s="81">
        <v>12</v>
      </c>
      <c r="D15" s="3" t="s">
        <v>166</v>
      </c>
      <c r="E15" s="81">
        <v>22</v>
      </c>
      <c r="F15" s="3" t="s">
        <v>176</v>
      </c>
      <c r="G15" s="81">
        <v>32</v>
      </c>
      <c r="H15" s="3" t="s">
        <v>186</v>
      </c>
      <c r="I15" s="81">
        <v>42</v>
      </c>
      <c r="J15" s="3" t="s">
        <v>196</v>
      </c>
      <c r="L15" s="3">
        <v>2</v>
      </c>
      <c r="M15" t="s">
        <v>206</v>
      </c>
      <c r="N15" s="3" t="s">
        <v>156</v>
      </c>
      <c r="O15" s="3" t="s">
        <v>286</v>
      </c>
    </row>
    <row r="16" spans="1:15" x14ac:dyDescent="0.2">
      <c r="A16" s="81">
        <v>3</v>
      </c>
      <c r="B16" s="3" t="s">
        <v>157</v>
      </c>
      <c r="C16" s="81">
        <v>13</v>
      </c>
      <c r="D16" s="3" t="s">
        <v>167</v>
      </c>
      <c r="E16" s="81">
        <v>23</v>
      </c>
      <c r="F16" s="3" t="s">
        <v>177</v>
      </c>
      <c r="G16" s="81">
        <v>33</v>
      </c>
      <c r="H16" s="3" t="s">
        <v>187</v>
      </c>
      <c r="I16" s="81">
        <v>43</v>
      </c>
      <c r="J16" s="3" t="s">
        <v>197</v>
      </c>
      <c r="L16" s="3">
        <v>3</v>
      </c>
      <c r="M16" t="s">
        <v>207</v>
      </c>
      <c r="N16" s="3" t="s">
        <v>157</v>
      </c>
      <c r="O16" s="3" t="s">
        <v>287</v>
      </c>
    </row>
    <row r="17" spans="1:15" x14ac:dyDescent="0.2">
      <c r="A17" s="81">
        <v>4</v>
      </c>
      <c r="B17" s="3" t="s">
        <v>158</v>
      </c>
      <c r="C17" s="81">
        <v>14</v>
      </c>
      <c r="D17" s="3" t="s">
        <v>168</v>
      </c>
      <c r="E17" s="81">
        <v>24</v>
      </c>
      <c r="F17" s="3" t="s">
        <v>178</v>
      </c>
      <c r="G17" s="81">
        <v>34</v>
      </c>
      <c r="H17" s="3" t="s">
        <v>188</v>
      </c>
      <c r="I17" s="81">
        <v>44</v>
      </c>
      <c r="J17" s="3" t="s">
        <v>198</v>
      </c>
      <c r="L17" s="3">
        <v>4</v>
      </c>
      <c r="M17" t="s">
        <v>208</v>
      </c>
      <c r="N17" s="3" t="s">
        <v>158</v>
      </c>
      <c r="O17" s="3" t="s">
        <v>288</v>
      </c>
    </row>
    <row r="18" spans="1:15" x14ac:dyDescent="0.2">
      <c r="A18" s="81">
        <v>5</v>
      </c>
      <c r="B18" s="3" t="s">
        <v>159</v>
      </c>
      <c r="C18" s="81">
        <v>15</v>
      </c>
      <c r="D18" s="3" t="s">
        <v>169</v>
      </c>
      <c r="E18" s="81">
        <v>25</v>
      </c>
      <c r="F18" s="3" t="s">
        <v>179</v>
      </c>
      <c r="G18" s="81">
        <v>35</v>
      </c>
      <c r="H18" s="3" t="s">
        <v>189</v>
      </c>
      <c r="I18" s="81">
        <v>45</v>
      </c>
      <c r="J18" s="3" t="s">
        <v>199</v>
      </c>
      <c r="L18" s="3">
        <v>5</v>
      </c>
      <c r="M18" t="s">
        <v>209</v>
      </c>
      <c r="N18" s="3" t="s">
        <v>159</v>
      </c>
      <c r="O18" s="3" t="s">
        <v>289</v>
      </c>
    </row>
    <row r="19" spans="1:15" x14ac:dyDescent="0.2">
      <c r="A19" s="81">
        <v>6</v>
      </c>
      <c r="B19" s="3" t="s">
        <v>160</v>
      </c>
      <c r="C19" s="81">
        <v>16</v>
      </c>
      <c r="D19" s="3" t="s">
        <v>170</v>
      </c>
      <c r="E19" s="81">
        <v>26</v>
      </c>
      <c r="F19" s="3" t="s">
        <v>180</v>
      </c>
      <c r="G19" s="81">
        <v>36</v>
      </c>
      <c r="H19" s="3" t="s">
        <v>190</v>
      </c>
      <c r="I19" s="81">
        <v>46</v>
      </c>
      <c r="J19" s="3" t="s">
        <v>200</v>
      </c>
      <c r="L19" s="3">
        <v>6</v>
      </c>
      <c r="M19" t="s">
        <v>210</v>
      </c>
      <c r="N19" s="3" t="s">
        <v>160</v>
      </c>
      <c r="O19" s="3" t="s">
        <v>398</v>
      </c>
    </row>
    <row r="20" spans="1:15" x14ac:dyDescent="0.2">
      <c r="A20" s="81">
        <v>7</v>
      </c>
      <c r="B20" s="3" t="s">
        <v>161</v>
      </c>
      <c r="C20" s="81">
        <v>17</v>
      </c>
      <c r="D20" s="3" t="s">
        <v>171</v>
      </c>
      <c r="E20" s="81">
        <v>27</v>
      </c>
      <c r="F20" s="3" t="s">
        <v>181</v>
      </c>
      <c r="G20" s="81">
        <v>37</v>
      </c>
      <c r="H20" s="3" t="s">
        <v>191</v>
      </c>
      <c r="I20" s="81">
        <v>47</v>
      </c>
      <c r="J20" s="3" t="s">
        <v>201</v>
      </c>
      <c r="L20" s="3">
        <v>7</v>
      </c>
      <c r="M20" t="s">
        <v>211</v>
      </c>
      <c r="N20" s="3" t="s">
        <v>161</v>
      </c>
      <c r="O20" s="3" t="s">
        <v>399</v>
      </c>
    </row>
    <row r="21" spans="1:15" x14ac:dyDescent="0.2">
      <c r="A21" s="81">
        <v>8</v>
      </c>
      <c r="B21" s="3" t="s">
        <v>162</v>
      </c>
      <c r="C21" s="81">
        <v>18</v>
      </c>
      <c r="D21" s="3" t="s">
        <v>172</v>
      </c>
      <c r="E21" s="81">
        <v>28</v>
      </c>
      <c r="F21" s="3" t="s">
        <v>182</v>
      </c>
      <c r="G21" s="81">
        <v>38</v>
      </c>
      <c r="H21" s="3" t="s">
        <v>192</v>
      </c>
      <c r="I21" s="81">
        <v>48</v>
      </c>
      <c r="J21" s="3" t="s">
        <v>202</v>
      </c>
      <c r="L21" s="3">
        <v>8</v>
      </c>
      <c r="M21" t="s">
        <v>212</v>
      </c>
      <c r="N21" s="3" t="s">
        <v>162</v>
      </c>
      <c r="O21" s="3" t="s">
        <v>290</v>
      </c>
    </row>
    <row r="22" spans="1:15" x14ac:dyDescent="0.2">
      <c r="A22" s="81">
        <v>9</v>
      </c>
      <c r="B22" s="3" t="s">
        <v>163</v>
      </c>
      <c r="C22" s="81">
        <v>19</v>
      </c>
      <c r="D22" s="3" t="s">
        <v>173</v>
      </c>
      <c r="E22" s="81">
        <v>29</v>
      </c>
      <c r="F22" s="3" t="s">
        <v>183</v>
      </c>
      <c r="G22" s="81">
        <v>39</v>
      </c>
      <c r="H22" s="3" t="s">
        <v>193</v>
      </c>
      <c r="I22" s="81">
        <v>49</v>
      </c>
      <c r="J22" s="3" t="s">
        <v>203</v>
      </c>
      <c r="L22" s="3">
        <v>9</v>
      </c>
      <c r="M22" t="s">
        <v>213</v>
      </c>
      <c r="N22" s="3" t="s">
        <v>163</v>
      </c>
      <c r="O22" s="3" t="s">
        <v>291</v>
      </c>
    </row>
    <row r="23" spans="1:15" x14ac:dyDescent="0.2">
      <c r="A23" s="81">
        <v>10</v>
      </c>
      <c r="B23" s="3" t="s">
        <v>164</v>
      </c>
      <c r="C23" s="81">
        <v>20</v>
      </c>
      <c r="D23" s="3" t="s">
        <v>174</v>
      </c>
      <c r="E23" s="81">
        <v>30</v>
      </c>
      <c r="F23" s="3" t="s">
        <v>184</v>
      </c>
      <c r="G23" s="81">
        <v>40</v>
      </c>
      <c r="H23" s="3" t="s">
        <v>194</v>
      </c>
      <c r="I23" s="81">
        <v>50</v>
      </c>
      <c r="J23" s="3" t="s">
        <v>204</v>
      </c>
      <c r="L23" s="3">
        <v>10</v>
      </c>
      <c r="M23" t="s">
        <v>214</v>
      </c>
      <c r="N23" s="3" t="s">
        <v>164</v>
      </c>
      <c r="O23" s="3" t="s">
        <v>400</v>
      </c>
    </row>
    <row r="24" spans="1:15" x14ac:dyDescent="0.2">
      <c r="L24" s="3">
        <v>11</v>
      </c>
      <c r="M24" t="s">
        <v>215</v>
      </c>
      <c r="N24" s="3" t="s">
        <v>165</v>
      </c>
      <c r="O24" s="3" t="s">
        <v>292</v>
      </c>
    </row>
    <row r="25" spans="1:15" x14ac:dyDescent="0.2">
      <c r="L25" s="3">
        <v>12</v>
      </c>
      <c r="M25" t="s">
        <v>216</v>
      </c>
      <c r="N25" s="3" t="s">
        <v>166</v>
      </c>
      <c r="O25" s="3" t="s">
        <v>293</v>
      </c>
    </row>
    <row r="26" spans="1:15" x14ac:dyDescent="0.2">
      <c r="L26" s="3">
        <v>13</v>
      </c>
      <c r="M26" t="s">
        <v>217</v>
      </c>
      <c r="N26" s="3" t="s">
        <v>167</v>
      </c>
      <c r="O26" s="3" t="s">
        <v>401</v>
      </c>
    </row>
    <row r="27" spans="1:15" x14ac:dyDescent="0.2">
      <c r="L27" s="3">
        <v>14</v>
      </c>
      <c r="M27" t="s">
        <v>218</v>
      </c>
      <c r="N27" s="3" t="s">
        <v>168</v>
      </c>
      <c r="O27" s="3" t="s">
        <v>294</v>
      </c>
    </row>
    <row r="28" spans="1:15" x14ac:dyDescent="0.2">
      <c r="L28" s="3">
        <v>15</v>
      </c>
      <c r="M28" t="s">
        <v>219</v>
      </c>
      <c r="N28" s="3" t="s">
        <v>169</v>
      </c>
      <c r="O28" s="3" t="s">
        <v>295</v>
      </c>
    </row>
    <row r="29" spans="1:15" x14ac:dyDescent="0.2">
      <c r="L29" s="3">
        <v>16</v>
      </c>
      <c r="M29" t="s">
        <v>220</v>
      </c>
      <c r="N29" s="3" t="s">
        <v>170</v>
      </c>
      <c r="O29" s="3" t="s">
        <v>296</v>
      </c>
    </row>
    <row r="30" spans="1:15" x14ac:dyDescent="0.2">
      <c r="L30" s="3">
        <v>17</v>
      </c>
      <c r="M30" t="s">
        <v>221</v>
      </c>
      <c r="N30" s="3" t="s">
        <v>171</v>
      </c>
      <c r="O30" s="3" t="s">
        <v>297</v>
      </c>
    </row>
    <row r="31" spans="1:15" x14ac:dyDescent="0.2">
      <c r="L31" s="3">
        <v>18</v>
      </c>
      <c r="M31" t="s">
        <v>222</v>
      </c>
      <c r="N31" s="3" t="s">
        <v>172</v>
      </c>
      <c r="O31" s="3" t="s">
        <v>298</v>
      </c>
    </row>
    <row r="32" spans="1:15" x14ac:dyDescent="0.2">
      <c r="L32" s="3">
        <v>19</v>
      </c>
      <c r="M32" t="s">
        <v>223</v>
      </c>
      <c r="N32" s="3" t="s">
        <v>173</v>
      </c>
      <c r="O32" s="3" t="s">
        <v>299</v>
      </c>
    </row>
    <row r="33" spans="12:15" x14ac:dyDescent="0.2">
      <c r="L33" s="3">
        <v>20</v>
      </c>
      <c r="M33" t="s">
        <v>224</v>
      </c>
      <c r="N33" s="3" t="s">
        <v>174</v>
      </c>
      <c r="O33" s="3" t="s">
        <v>300</v>
      </c>
    </row>
    <row r="34" spans="12:15" x14ac:dyDescent="0.2">
      <c r="L34" s="3">
        <v>21</v>
      </c>
      <c r="M34" t="s">
        <v>225</v>
      </c>
      <c r="N34" s="3" t="s">
        <v>175</v>
      </c>
      <c r="O34" s="3" t="s">
        <v>402</v>
      </c>
    </row>
    <row r="35" spans="12:15" x14ac:dyDescent="0.2">
      <c r="L35" s="3">
        <v>22</v>
      </c>
      <c r="M35" t="s">
        <v>226</v>
      </c>
      <c r="N35" s="3" t="s">
        <v>176</v>
      </c>
      <c r="O35" s="3" t="s">
        <v>301</v>
      </c>
    </row>
    <row r="36" spans="12:15" x14ac:dyDescent="0.2">
      <c r="L36" s="3">
        <v>23</v>
      </c>
      <c r="M36" t="s">
        <v>227</v>
      </c>
      <c r="N36" s="3" t="s">
        <v>177</v>
      </c>
      <c r="O36" s="3" t="s">
        <v>302</v>
      </c>
    </row>
    <row r="37" spans="12:15" x14ac:dyDescent="0.2">
      <c r="L37" s="3">
        <v>24</v>
      </c>
      <c r="M37" t="s">
        <v>228</v>
      </c>
      <c r="N37" s="3" t="s">
        <v>178</v>
      </c>
      <c r="O37" s="3" t="s">
        <v>303</v>
      </c>
    </row>
    <row r="38" spans="12:15" x14ac:dyDescent="0.2">
      <c r="L38" s="3">
        <v>25</v>
      </c>
      <c r="M38" t="s">
        <v>229</v>
      </c>
      <c r="N38" s="3" t="s">
        <v>179</v>
      </c>
      <c r="O38" s="3" t="s">
        <v>304</v>
      </c>
    </row>
    <row r="39" spans="12:15" x14ac:dyDescent="0.2">
      <c r="L39" s="3">
        <v>26</v>
      </c>
      <c r="M39" t="s">
        <v>230</v>
      </c>
      <c r="N39" s="3" t="s">
        <v>180</v>
      </c>
      <c r="O39" s="3" t="s">
        <v>305</v>
      </c>
    </row>
    <row r="40" spans="12:15" x14ac:dyDescent="0.2">
      <c r="L40" s="3">
        <v>27</v>
      </c>
      <c r="M40" t="s">
        <v>231</v>
      </c>
      <c r="N40" s="3" t="s">
        <v>181</v>
      </c>
      <c r="O40" s="3" t="s">
        <v>306</v>
      </c>
    </row>
    <row r="41" spans="12:15" x14ac:dyDescent="0.2">
      <c r="L41" s="3">
        <v>28</v>
      </c>
      <c r="M41" t="s">
        <v>232</v>
      </c>
      <c r="N41" s="3" t="s">
        <v>182</v>
      </c>
      <c r="O41" s="3" t="s">
        <v>307</v>
      </c>
    </row>
    <row r="42" spans="12:15" x14ac:dyDescent="0.2">
      <c r="L42" s="3">
        <v>29</v>
      </c>
      <c r="M42" t="s">
        <v>233</v>
      </c>
      <c r="N42" s="3" t="s">
        <v>183</v>
      </c>
      <c r="O42" s="3" t="s">
        <v>308</v>
      </c>
    </row>
    <row r="43" spans="12:15" x14ac:dyDescent="0.2">
      <c r="L43" s="3">
        <v>30</v>
      </c>
      <c r="M43" t="s">
        <v>234</v>
      </c>
      <c r="N43" s="3" t="s">
        <v>184</v>
      </c>
      <c r="O43" s="3" t="s">
        <v>309</v>
      </c>
    </row>
    <row r="44" spans="12:15" x14ac:dyDescent="0.2">
      <c r="L44" s="3">
        <v>31</v>
      </c>
      <c r="M44" t="s">
        <v>235</v>
      </c>
      <c r="N44" s="3" t="s">
        <v>185</v>
      </c>
      <c r="O44" s="3" t="s">
        <v>310</v>
      </c>
    </row>
    <row r="45" spans="12:15" x14ac:dyDescent="0.2">
      <c r="L45" s="3">
        <v>32</v>
      </c>
      <c r="M45" t="s">
        <v>236</v>
      </c>
      <c r="N45" s="3" t="s">
        <v>186</v>
      </c>
      <c r="O45" s="3" t="s">
        <v>311</v>
      </c>
    </row>
    <row r="46" spans="12:15" x14ac:dyDescent="0.2">
      <c r="L46" s="3">
        <v>33</v>
      </c>
      <c r="M46" t="s">
        <v>237</v>
      </c>
      <c r="N46" s="3" t="s">
        <v>187</v>
      </c>
      <c r="O46" s="3" t="s">
        <v>312</v>
      </c>
    </row>
    <row r="47" spans="12:15" x14ac:dyDescent="0.2">
      <c r="L47" s="3">
        <v>34</v>
      </c>
      <c r="M47" t="s">
        <v>238</v>
      </c>
      <c r="N47" s="3" t="s">
        <v>188</v>
      </c>
      <c r="O47" s="3" t="s">
        <v>313</v>
      </c>
    </row>
    <row r="48" spans="12:15" x14ac:dyDescent="0.2">
      <c r="L48" s="3">
        <v>35</v>
      </c>
      <c r="M48" t="s">
        <v>239</v>
      </c>
      <c r="N48" s="3" t="s">
        <v>189</v>
      </c>
      <c r="O48" s="3" t="s">
        <v>314</v>
      </c>
    </row>
    <row r="49" spans="12:15" x14ac:dyDescent="0.2">
      <c r="L49" s="3">
        <v>36</v>
      </c>
      <c r="M49" t="s">
        <v>240</v>
      </c>
      <c r="N49" s="3" t="s">
        <v>190</v>
      </c>
      <c r="O49" s="3" t="s">
        <v>315</v>
      </c>
    </row>
    <row r="50" spans="12:15" x14ac:dyDescent="0.2">
      <c r="L50" s="3">
        <v>37</v>
      </c>
      <c r="M50" t="s">
        <v>241</v>
      </c>
      <c r="N50" s="3" t="s">
        <v>191</v>
      </c>
      <c r="O50" s="3" t="s">
        <v>316</v>
      </c>
    </row>
    <row r="51" spans="12:15" x14ac:dyDescent="0.2">
      <c r="L51" s="3">
        <v>38</v>
      </c>
      <c r="M51" t="s">
        <v>242</v>
      </c>
      <c r="N51" s="3" t="s">
        <v>192</v>
      </c>
      <c r="O51" s="3" t="s">
        <v>317</v>
      </c>
    </row>
    <row r="52" spans="12:15" x14ac:dyDescent="0.2">
      <c r="L52" s="3">
        <v>39</v>
      </c>
      <c r="M52" t="s">
        <v>363</v>
      </c>
      <c r="N52" s="3" t="s">
        <v>193</v>
      </c>
      <c r="O52" s="3" t="s">
        <v>403</v>
      </c>
    </row>
    <row r="53" spans="12:15" x14ac:dyDescent="0.2">
      <c r="L53" s="3">
        <v>40</v>
      </c>
      <c r="M53" t="s">
        <v>364</v>
      </c>
      <c r="N53" s="3" t="s">
        <v>194</v>
      </c>
      <c r="O53" s="3" t="s">
        <v>318</v>
      </c>
    </row>
    <row r="54" spans="12:15" x14ac:dyDescent="0.2">
      <c r="L54" s="3">
        <v>41</v>
      </c>
      <c r="M54" t="s">
        <v>243</v>
      </c>
      <c r="N54" s="3" t="s">
        <v>195</v>
      </c>
      <c r="O54" s="3" t="s">
        <v>319</v>
      </c>
    </row>
    <row r="55" spans="12:15" x14ac:dyDescent="0.2">
      <c r="L55" s="3">
        <v>42</v>
      </c>
      <c r="M55" t="s">
        <v>244</v>
      </c>
      <c r="N55" s="3" t="s">
        <v>196</v>
      </c>
      <c r="O55" s="3" t="s">
        <v>320</v>
      </c>
    </row>
    <row r="56" spans="12:15" x14ac:dyDescent="0.2">
      <c r="L56" s="3">
        <v>43</v>
      </c>
      <c r="M56" t="s">
        <v>245</v>
      </c>
      <c r="N56" s="3" t="s">
        <v>197</v>
      </c>
      <c r="O56" s="3" t="s">
        <v>321</v>
      </c>
    </row>
    <row r="57" spans="12:15" x14ac:dyDescent="0.2">
      <c r="L57" s="3">
        <v>44</v>
      </c>
      <c r="M57" t="s">
        <v>246</v>
      </c>
      <c r="N57" s="3" t="s">
        <v>198</v>
      </c>
      <c r="O57" s="3" t="s">
        <v>322</v>
      </c>
    </row>
    <row r="58" spans="12:15" x14ac:dyDescent="0.2">
      <c r="L58" s="3">
        <v>45</v>
      </c>
      <c r="M58" t="s">
        <v>247</v>
      </c>
      <c r="N58" s="3" t="s">
        <v>199</v>
      </c>
      <c r="O58" s="3" t="s">
        <v>323</v>
      </c>
    </row>
    <row r="59" spans="12:15" x14ac:dyDescent="0.2">
      <c r="L59" s="3">
        <v>46</v>
      </c>
      <c r="M59" t="s">
        <v>248</v>
      </c>
      <c r="N59" s="3" t="s">
        <v>200</v>
      </c>
      <c r="O59" s="3" t="s">
        <v>324</v>
      </c>
    </row>
    <row r="60" spans="12:15" x14ac:dyDescent="0.2">
      <c r="L60" s="3">
        <v>47</v>
      </c>
      <c r="M60" t="s">
        <v>249</v>
      </c>
      <c r="N60" s="3" t="s">
        <v>201</v>
      </c>
      <c r="O60" s="3" t="s">
        <v>404</v>
      </c>
    </row>
    <row r="61" spans="12:15" x14ac:dyDescent="0.2">
      <c r="L61" s="3">
        <v>48</v>
      </c>
      <c r="M61" t="s">
        <v>250</v>
      </c>
      <c r="N61" s="3" t="s">
        <v>202</v>
      </c>
      <c r="O61" s="3" t="s">
        <v>405</v>
      </c>
    </row>
    <row r="62" spans="12:15" x14ac:dyDescent="0.2">
      <c r="L62" s="3">
        <v>49</v>
      </c>
      <c r="M62" t="s">
        <v>251</v>
      </c>
      <c r="N62" s="3" t="s">
        <v>203</v>
      </c>
      <c r="O62" s="3" t="s">
        <v>325</v>
      </c>
    </row>
    <row r="63" spans="12:15" x14ac:dyDescent="0.2">
      <c r="L63" s="3">
        <v>50</v>
      </c>
      <c r="M63" t="s">
        <v>252</v>
      </c>
      <c r="N63" s="3" t="s">
        <v>204</v>
      </c>
      <c r="O63" s="3" t="s">
        <v>326</v>
      </c>
    </row>
  </sheetData>
  <sheetProtection algorithmName="SHA-512" hashValue="TuRb9PoeCBl5zftWtGeCjLjPqX8aHBlf4rl4muwAOsftlvtGh0VqCIRsfzMfKo3SUiYmpg6RACQHTa6ClmaB9w==" saltValue="b83Iaa9A7hc1yfPgerg5GQ==" spinCount="100000" sheet="1" objects="1" scenarios="1" selectLockedCells="1"/>
  <mergeCells count="15">
    <mergeCell ref="D10:F10"/>
    <mergeCell ref="D3:F3"/>
    <mergeCell ref="B5:C5"/>
    <mergeCell ref="D4:F4"/>
    <mergeCell ref="D6:F6"/>
    <mergeCell ref="D7:F7"/>
    <mergeCell ref="D8:F8"/>
    <mergeCell ref="D9:F9"/>
    <mergeCell ref="B7:C7"/>
    <mergeCell ref="B8:C8"/>
    <mergeCell ref="B9:C9"/>
    <mergeCell ref="B10:C10"/>
    <mergeCell ref="B3:C3"/>
    <mergeCell ref="B4:C4"/>
    <mergeCell ref="B6:C6"/>
  </mergeCells>
  <phoneticPr fontId="2"/>
  <dataValidations count="3">
    <dataValidation imeMode="on" allowBlank="1" showInputMessage="1" showErrorMessage="1" sqref="C6:C10 C3" xr:uid="{00000000-0002-0000-0100-000000000000}"/>
    <dataValidation imeMode="off" allowBlank="1" showInputMessage="1" showErrorMessage="1" sqref="D3:F3 D10:F10" xr:uid="{00000000-0002-0000-0100-000001000000}"/>
    <dataValidation imeMode="hiragana" allowBlank="1" showInputMessage="1" showErrorMessage="1" sqref="D6:F9" xr:uid="{00000000-0002-0000-0100-000002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02"/>
  <sheetViews>
    <sheetView zoomScaleNormal="100" workbookViewId="0">
      <pane ySplit="9" topLeftCell="A10" activePane="bottomLeft" state="frozen"/>
      <selection pane="bottomLeft" activeCell="C10" sqref="C10"/>
    </sheetView>
  </sheetViews>
  <sheetFormatPr defaultColWidth="9" defaultRowHeight="13" x14ac:dyDescent="0.2"/>
  <cols>
    <col min="1" max="1" width="4.453125" style="2" bestFit="1" customWidth="1"/>
    <col min="2" max="2" width="3.453125" style="2" customWidth="1"/>
    <col min="3" max="3" width="9" style="2"/>
    <col min="4" max="5" width="17.453125" style="2" customWidth="1"/>
    <col min="6" max="6" width="12.453125" style="2" customWidth="1"/>
    <col min="7" max="8" width="5.453125" style="2" bestFit="1" customWidth="1"/>
    <col min="9" max="9" width="12.7265625" style="2" bestFit="1" customWidth="1"/>
    <col min="10" max="10" width="9.453125" style="2" bestFit="1" customWidth="1"/>
    <col min="11" max="11" width="12.7265625" style="2" bestFit="1" customWidth="1"/>
    <col min="12" max="12" width="9.453125" style="2" bestFit="1" customWidth="1"/>
    <col min="13" max="13" width="12.7265625" style="2" customWidth="1"/>
    <col min="14" max="14" width="9.453125" style="2" customWidth="1"/>
    <col min="15" max="17" width="9" style="2" customWidth="1"/>
    <col min="18" max="19" width="9" style="2" hidden="1" customWidth="1"/>
    <col min="20" max="20" width="13.90625" style="3" hidden="1" customWidth="1"/>
    <col min="21" max="21" width="13.90625" style="2" hidden="1" customWidth="1"/>
    <col min="22" max="22" width="9" style="2" hidden="1" customWidth="1"/>
    <col min="23" max="23" width="6.453125" style="2" hidden="1" customWidth="1"/>
    <col min="24" max="25" width="16.08984375" style="2" customWidth="1"/>
    <col min="26" max="27" width="5.453125" style="2" customWidth="1"/>
    <col min="28" max="28" width="9.453125" style="6" customWidth="1"/>
    <col min="29" max="29" width="6.453125" style="2" customWidth="1"/>
    <col min="30" max="31" width="16.08984375" style="2" customWidth="1"/>
    <col min="32" max="33" width="5.453125" style="2" customWidth="1"/>
    <col min="34" max="34" width="9.453125" style="2" customWidth="1"/>
    <col min="35" max="51" width="9" style="2" customWidth="1"/>
    <col min="52" max="16384" width="9" style="2"/>
  </cols>
  <sheetData>
    <row r="1" spans="1:42" ht="16.5" x14ac:dyDescent="0.2">
      <c r="A1" s="9" t="s">
        <v>81</v>
      </c>
      <c r="B1" s="9"/>
    </row>
    <row r="2" spans="1:42" x14ac:dyDescent="0.2">
      <c r="A2" s="4"/>
      <c r="B2" s="4"/>
    </row>
    <row r="3" spans="1:42" ht="13.5" thickBot="1" x14ac:dyDescent="0.25">
      <c r="A3" s="4"/>
      <c r="B3" s="4"/>
      <c r="C3" s="173" t="s">
        <v>390</v>
      </c>
      <c r="D3" s="24"/>
      <c r="E3" s="24"/>
      <c r="F3" s="24"/>
      <c r="G3" s="24"/>
      <c r="H3" s="24"/>
      <c r="I3" s="24"/>
      <c r="J3" s="24"/>
      <c r="K3" s="24"/>
      <c r="L3" s="24"/>
      <c r="N3" s="317" t="s">
        <v>382</v>
      </c>
      <c r="O3" s="317"/>
      <c r="P3" s="317"/>
    </row>
    <row r="4" spans="1:42" ht="13.5" thickBot="1" x14ac:dyDescent="0.25">
      <c r="A4" s="4"/>
      <c r="B4" s="4"/>
      <c r="C4" s="173" t="s">
        <v>391</v>
      </c>
      <c r="D4" s="24"/>
      <c r="E4" s="24"/>
      <c r="F4" s="24"/>
      <c r="G4" s="24"/>
      <c r="H4" s="24"/>
      <c r="I4" s="24"/>
      <c r="J4" s="24"/>
      <c r="K4" s="24"/>
      <c r="L4" s="24"/>
      <c r="M4" s="149"/>
      <c r="N4" s="177"/>
      <c r="O4" s="176" t="s">
        <v>383</v>
      </c>
      <c r="P4" s="175" t="s">
        <v>384</v>
      </c>
    </row>
    <row r="5" spans="1:42" x14ac:dyDescent="0.2">
      <c r="A5" s="4"/>
      <c r="B5" s="4"/>
      <c r="C5" s="46" t="s">
        <v>356</v>
      </c>
      <c r="D5" s="24"/>
      <c r="E5" s="24"/>
      <c r="F5" s="24"/>
      <c r="G5" s="24"/>
      <c r="H5" s="24"/>
      <c r="I5" s="24"/>
      <c r="J5" s="24"/>
      <c r="K5" s="24"/>
      <c r="L5" s="24"/>
      <c r="N5" s="178" t="s">
        <v>385</v>
      </c>
      <c r="O5" s="241"/>
      <c r="P5" s="242"/>
    </row>
    <row r="6" spans="1:42" ht="13.5" thickBot="1" x14ac:dyDescent="0.25">
      <c r="A6" s="4"/>
      <c r="B6" s="4"/>
      <c r="C6" s="46" t="s">
        <v>379</v>
      </c>
      <c r="D6" s="24"/>
      <c r="E6" s="24"/>
      <c r="F6" s="24"/>
      <c r="G6" s="24"/>
      <c r="H6" s="24"/>
      <c r="I6" s="24"/>
      <c r="J6" s="24"/>
      <c r="K6" s="24"/>
      <c r="L6" s="24"/>
      <c r="N6" s="179" t="s">
        <v>386</v>
      </c>
      <c r="O6" s="241"/>
      <c r="P6" s="242"/>
    </row>
    <row r="7" spans="1:42" ht="13.5" thickBot="1" x14ac:dyDescent="0.25"/>
    <row r="8" spans="1:42" ht="36.75" customHeight="1" x14ac:dyDescent="0.2">
      <c r="A8" s="26"/>
      <c r="B8" s="256"/>
      <c r="C8" s="36" t="s">
        <v>256</v>
      </c>
      <c r="D8" s="36" t="s">
        <v>276</v>
      </c>
      <c r="E8" s="36" t="s">
        <v>406</v>
      </c>
      <c r="F8" s="36" t="s">
        <v>365</v>
      </c>
      <c r="G8" s="27" t="s">
        <v>40</v>
      </c>
      <c r="H8" s="29" t="s">
        <v>41</v>
      </c>
      <c r="I8" s="26" t="s">
        <v>43</v>
      </c>
      <c r="J8" s="29" t="s">
        <v>44</v>
      </c>
      <c r="K8" s="26" t="s">
        <v>45</v>
      </c>
      <c r="L8" s="29" t="s">
        <v>46</v>
      </c>
      <c r="M8" s="32" t="s">
        <v>47</v>
      </c>
      <c r="N8" s="33" t="s">
        <v>48</v>
      </c>
      <c r="O8" s="34" t="s">
        <v>51</v>
      </c>
      <c r="P8" s="34" t="s">
        <v>52</v>
      </c>
    </row>
    <row r="9" spans="1:42" ht="13.5" thickBot="1" x14ac:dyDescent="0.25">
      <c r="A9" s="37" t="s">
        <v>49</v>
      </c>
      <c r="B9" s="257"/>
      <c r="C9" s="21">
        <v>1001</v>
      </c>
      <c r="D9" s="239" t="s">
        <v>50</v>
      </c>
      <c r="E9" s="239" t="s">
        <v>128</v>
      </c>
      <c r="F9" s="166">
        <v>19991011</v>
      </c>
      <c r="G9" s="21" t="s">
        <v>3</v>
      </c>
      <c r="H9" s="31">
        <v>2</v>
      </c>
      <c r="I9" s="30" t="s">
        <v>110</v>
      </c>
      <c r="J9" s="31">
        <v>12.53</v>
      </c>
      <c r="K9" s="30" t="s">
        <v>111</v>
      </c>
      <c r="L9" s="31" t="s">
        <v>86</v>
      </c>
      <c r="M9" s="30" t="s">
        <v>112</v>
      </c>
      <c r="N9" s="31" t="s">
        <v>118</v>
      </c>
      <c r="O9" s="35" t="s">
        <v>66</v>
      </c>
      <c r="P9" s="35" t="s">
        <v>109</v>
      </c>
      <c r="W9" s="6" t="s">
        <v>79</v>
      </c>
      <c r="X9" s="6" t="s">
        <v>53</v>
      </c>
      <c r="Y9" s="6" t="s">
        <v>129</v>
      </c>
      <c r="Z9" s="6" t="s">
        <v>40</v>
      </c>
      <c r="AA9" s="6" t="s">
        <v>2</v>
      </c>
      <c r="AB9" s="11" t="s">
        <v>380</v>
      </c>
      <c r="AC9" s="6" t="s">
        <v>79</v>
      </c>
      <c r="AD9" s="6" t="s">
        <v>53</v>
      </c>
      <c r="AE9" s="6" t="s">
        <v>129</v>
      </c>
      <c r="AF9" s="6" t="s">
        <v>40</v>
      </c>
      <c r="AG9" s="6" t="s">
        <v>2</v>
      </c>
      <c r="AH9" s="6" t="s">
        <v>380</v>
      </c>
      <c r="AI9" s="2" t="s">
        <v>381</v>
      </c>
      <c r="AJ9" s="2">
        <f>COUNT(AJ10:AJ99)</f>
        <v>0</v>
      </c>
      <c r="AK9" s="2" t="s">
        <v>387</v>
      </c>
      <c r="AL9" s="2">
        <f>COUNT(AL10:AL99)</f>
        <v>0</v>
      </c>
      <c r="AM9" s="2" t="s">
        <v>388</v>
      </c>
      <c r="AN9" s="2">
        <f>COUNT(AN10:AN99)</f>
        <v>0</v>
      </c>
      <c r="AO9" s="2" t="s">
        <v>389</v>
      </c>
      <c r="AP9" s="2">
        <f>COUNT(AP10:AP99)</f>
        <v>0</v>
      </c>
    </row>
    <row r="10" spans="1:42" x14ac:dyDescent="0.2">
      <c r="A10" s="38">
        <v>1</v>
      </c>
      <c r="B10" s="258"/>
      <c r="C10" s="55"/>
      <c r="D10" s="237"/>
      <c r="E10" s="237"/>
      <c r="F10" s="167"/>
      <c r="G10" s="55"/>
      <c r="H10" s="56"/>
      <c r="I10" s="57"/>
      <c r="J10" s="232"/>
      <c r="K10" s="241"/>
      <c r="L10" s="242"/>
      <c r="M10" s="241"/>
      <c r="N10" s="242"/>
      <c r="O10" s="58"/>
      <c r="P10" s="58"/>
      <c r="T10" s="87"/>
      <c r="U10" s="88"/>
      <c r="W10" s="6" t="str">
        <f t="shared" ref="W10:W41" si="0">IF(G10="男",C10,"")</f>
        <v/>
      </c>
      <c r="X10" s="6" t="str">
        <f t="shared" ref="X10:X41" si="1">IF(G10="男",D10,"")</f>
        <v/>
      </c>
      <c r="Y10" s="6" t="str">
        <f t="shared" ref="Y10:Y41" si="2">IF(G10="男",E10,"")</f>
        <v/>
      </c>
      <c r="Z10" s="6" t="str">
        <f t="shared" ref="Z10:Z41" si="3">IF(G10="男",G10,"")</f>
        <v/>
      </c>
      <c r="AA10" s="6" t="str">
        <f t="shared" ref="AA10:AA41" si="4">IF(G10="男",IF(H10="","",H10),"")</f>
        <v/>
      </c>
      <c r="AB10" s="11" t="str">
        <f>IF(G10="男",data_kyogisha!A2,"")</f>
        <v/>
      </c>
      <c r="AC10" s="6" t="str">
        <f t="shared" ref="AC10:AC41" si="5">IF(G10="女",C10,"")</f>
        <v/>
      </c>
      <c r="AD10" s="6" t="str">
        <f t="shared" ref="AD10:AD41" si="6">IF(G10="女",D10,"")</f>
        <v/>
      </c>
      <c r="AE10" s="6" t="str">
        <f t="shared" ref="AE10:AE41" si="7">IF(G10="女",E10,"")</f>
        <v/>
      </c>
      <c r="AF10" s="6" t="str">
        <f t="shared" ref="AF10:AF41" si="8">IF(G10="女",G10,"")</f>
        <v/>
      </c>
      <c r="AG10" s="6" t="str">
        <f t="shared" ref="AG10:AG41" si="9">IF(G10="女",IF(H10="","",H10),"")</f>
        <v/>
      </c>
      <c r="AH10" s="2" t="str">
        <f>IF(G10="女",data_kyogisha!A2,"")</f>
        <v/>
      </c>
      <c r="AI10" s="2">
        <f>IF(AND(G10="男",O10="○"),1,0)</f>
        <v>0</v>
      </c>
      <c r="AJ10" s="2" t="str">
        <f>IF(AND(G10="男",O10="○"),C10,"")</f>
        <v/>
      </c>
      <c r="AK10" s="2">
        <f>IF(AND(G10="男",P10="○"),1,0)</f>
        <v>0</v>
      </c>
      <c r="AL10" s="2" t="str">
        <f>IF(AND(G10="男",P10="○"),C10,"")</f>
        <v/>
      </c>
      <c r="AM10" s="2">
        <f>IF(AND(G10="女",O10="○"),1,0)</f>
        <v>0</v>
      </c>
      <c r="AN10" s="2" t="str">
        <f>IF(AND(G10="女",O10="○"),C10,"")</f>
        <v/>
      </c>
      <c r="AO10" s="2">
        <f>IF(AND(G10="女",P10="○"),1,0)</f>
        <v>0</v>
      </c>
      <c r="AP10" s="2" t="str">
        <f>IF(AND(G10="女",P10="○"),C10,"")</f>
        <v/>
      </c>
    </row>
    <row r="11" spans="1:42" x14ac:dyDescent="0.2">
      <c r="A11" s="38">
        <v>2</v>
      </c>
      <c r="B11" s="258"/>
      <c r="C11" s="55"/>
      <c r="D11" s="237"/>
      <c r="E11" s="237"/>
      <c r="F11" s="167"/>
      <c r="G11" s="55"/>
      <c r="H11" s="56"/>
      <c r="I11" s="57"/>
      <c r="J11" s="232"/>
      <c r="K11" s="241"/>
      <c r="L11" s="242"/>
      <c r="M11" s="241"/>
      <c r="N11" s="242"/>
      <c r="O11" s="58"/>
      <c r="P11" s="58"/>
      <c r="S11" s="2" t="s">
        <v>65</v>
      </c>
      <c r="T11" s="89" t="s">
        <v>409</v>
      </c>
      <c r="U11" s="90" t="s">
        <v>433</v>
      </c>
      <c r="V11" s="2" t="s">
        <v>66</v>
      </c>
      <c r="W11" s="6" t="str">
        <f t="shared" si="0"/>
        <v/>
      </c>
      <c r="X11" s="6" t="str">
        <f t="shared" si="1"/>
        <v/>
      </c>
      <c r="Y11" s="6" t="str">
        <f t="shared" si="2"/>
        <v/>
      </c>
      <c r="Z11" s="6" t="str">
        <f t="shared" si="3"/>
        <v/>
      </c>
      <c r="AA11" s="6" t="str">
        <f t="shared" si="4"/>
        <v/>
      </c>
      <c r="AB11" s="11" t="str">
        <f>IF(G11="男",data_kyogisha!A3,"")</f>
        <v/>
      </c>
      <c r="AC11" s="6" t="str">
        <f t="shared" si="5"/>
        <v/>
      </c>
      <c r="AD11" s="6" t="str">
        <f t="shared" si="6"/>
        <v/>
      </c>
      <c r="AE11" s="6" t="str">
        <f t="shared" si="7"/>
        <v/>
      </c>
      <c r="AF11" s="6" t="str">
        <f t="shared" si="8"/>
        <v/>
      </c>
      <c r="AG11" s="6" t="str">
        <f t="shared" si="9"/>
        <v/>
      </c>
      <c r="AH11" s="6" t="str">
        <f>IF(G11="女",data_kyogisha!A3,"")</f>
        <v/>
      </c>
      <c r="AI11" s="2">
        <f>IF(AND(G11="男",O11="○"),AI10+1,AI10)</f>
        <v>0</v>
      </c>
      <c r="AJ11" s="2" t="str">
        <f t="shared" ref="AJ11:AJ73" si="10">IF(AND(G11="男",O11="○"),C11,"")</f>
        <v/>
      </c>
      <c r="AK11" s="2">
        <f>IF(AND(G11="男",P11="○"),AK10+1,AK10)</f>
        <v>0</v>
      </c>
      <c r="AL11" s="2" t="str">
        <f>IF(AND(G11="男",P11="○"),C11,"")</f>
        <v/>
      </c>
      <c r="AM11" s="2">
        <f>IF(AND(G11="女",O11="○"),AM10+1,AM10)</f>
        <v>0</v>
      </c>
      <c r="AN11" s="2" t="str">
        <f>IF(AND(G11="女",O11="○"),C11,"")</f>
        <v/>
      </c>
      <c r="AO11" s="2">
        <f>IF(AND(G11="女",P11="○"),AO10+1,AO10)</f>
        <v>0</v>
      </c>
      <c r="AP11" s="2" t="str">
        <f>IF(AND(G11="女",P11="○"),C11,"")</f>
        <v/>
      </c>
    </row>
    <row r="12" spans="1:42" x14ac:dyDescent="0.2">
      <c r="A12" s="38">
        <v>3</v>
      </c>
      <c r="B12" s="258"/>
      <c r="C12" s="55"/>
      <c r="D12" s="237"/>
      <c r="E12" s="237"/>
      <c r="F12" s="167"/>
      <c r="G12" s="55"/>
      <c r="H12" s="56"/>
      <c r="I12" s="57"/>
      <c r="J12" s="232"/>
      <c r="K12" s="241"/>
      <c r="L12" s="242"/>
      <c r="M12" s="241"/>
      <c r="N12" s="242"/>
      <c r="O12" s="58"/>
      <c r="P12" s="58"/>
      <c r="S12" s="2" t="s">
        <v>64</v>
      </c>
      <c r="T12" s="89" t="s">
        <v>413</v>
      </c>
      <c r="U12" s="90" t="s">
        <v>437</v>
      </c>
      <c r="W12" s="6" t="str">
        <f t="shared" si="0"/>
        <v/>
      </c>
      <c r="X12" s="6" t="str">
        <f t="shared" si="1"/>
        <v/>
      </c>
      <c r="Y12" s="6" t="str">
        <f t="shared" si="2"/>
        <v/>
      </c>
      <c r="Z12" s="6" t="str">
        <f t="shared" si="3"/>
        <v/>
      </c>
      <c r="AA12" s="6" t="str">
        <f t="shared" si="4"/>
        <v/>
      </c>
      <c r="AB12" s="11" t="str">
        <f>IF(G12="男",data_kyogisha!A4,"")</f>
        <v/>
      </c>
      <c r="AC12" s="6" t="str">
        <f t="shared" si="5"/>
        <v/>
      </c>
      <c r="AD12" s="6" t="str">
        <f t="shared" si="6"/>
        <v/>
      </c>
      <c r="AE12" s="6" t="str">
        <f t="shared" si="7"/>
        <v/>
      </c>
      <c r="AF12" s="6" t="str">
        <f t="shared" si="8"/>
        <v/>
      </c>
      <c r="AG12" s="6" t="str">
        <f t="shared" si="9"/>
        <v/>
      </c>
      <c r="AH12" s="6" t="str">
        <f>IF(G12="女",data_kyogisha!A4,"")</f>
        <v/>
      </c>
      <c r="AI12" s="2">
        <f t="shared" ref="AI12:AI74" si="11">IF(AND(G12="男",O12="○"),AI11+1,AI11)</f>
        <v>0</v>
      </c>
      <c r="AJ12" s="2" t="str">
        <f t="shared" si="10"/>
        <v/>
      </c>
      <c r="AK12" s="2">
        <f t="shared" ref="AK12:AK75" si="12">IF(AND(G12="男",P12="○"),AK11+1,AK11)</f>
        <v>0</v>
      </c>
      <c r="AL12" s="2" t="str">
        <f t="shared" ref="AL12:AL74" si="13">IF(AND(G12="男",P12="○"),C12,"")</f>
        <v/>
      </c>
      <c r="AM12" s="2">
        <f t="shared" ref="AM12:AM19" si="14">IF(AND(G12="女",O12="○"),AM11+1,AM11)</f>
        <v>0</v>
      </c>
      <c r="AN12" s="2" t="str">
        <f t="shared" ref="AN12:AN19" si="15">IF(AND(G12="女",O12="○"),C12,"")</f>
        <v/>
      </c>
      <c r="AO12" s="2">
        <f t="shared" ref="AO12:AO75" si="16">IF(AND(G12="女",P12="○"),AO11+1,AO11)</f>
        <v>0</v>
      </c>
      <c r="AP12" s="2" t="str">
        <f t="shared" ref="AP12:AP75" si="17">IF(AND(G12="女",P12="○"),C12,"")</f>
        <v/>
      </c>
    </row>
    <row r="13" spans="1:42" x14ac:dyDescent="0.2">
      <c r="A13" s="38">
        <v>4</v>
      </c>
      <c r="B13" s="258"/>
      <c r="C13" s="55"/>
      <c r="D13" s="237"/>
      <c r="E13" s="237"/>
      <c r="F13" s="167"/>
      <c r="G13" s="55"/>
      <c r="H13" s="56"/>
      <c r="I13" s="57"/>
      <c r="J13" s="232"/>
      <c r="K13" s="241"/>
      <c r="L13" s="242"/>
      <c r="M13" s="241"/>
      <c r="N13" s="242"/>
      <c r="O13" s="58"/>
      <c r="P13" s="58"/>
      <c r="T13" s="89" t="s">
        <v>416</v>
      </c>
      <c r="U13" s="90" t="s">
        <v>440</v>
      </c>
      <c r="W13" s="6" t="str">
        <f t="shared" si="0"/>
        <v/>
      </c>
      <c r="X13" s="6" t="str">
        <f t="shared" si="1"/>
        <v/>
      </c>
      <c r="Y13" s="6" t="str">
        <f t="shared" si="2"/>
        <v/>
      </c>
      <c r="Z13" s="6" t="str">
        <f t="shared" si="3"/>
        <v/>
      </c>
      <c r="AA13" s="6" t="str">
        <f t="shared" si="4"/>
        <v/>
      </c>
      <c r="AB13" s="11" t="str">
        <f>IF(G13="男",data_kyogisha!A5,"")</f>
        <v/>
      </c>
      <c r="AC13" s="6" t="str">
        <f t="shared" si="5"/>
        <v/>
      </c>
      <c r="AD13" s="6" t="str">
        <f t="shared" si="6"/>
        <v/>
      </c>
      <c r="AE13" s="6" t="str">
        <f t="shared" si="7"/>
        <v/>
      </c>
      <c r="AF13" s="6" t="str">
        <f t="shared" si="8"/>
        <v/>
      </c>
      <c r="AG13" s="6" t="str">
        <f t="shared" si="9"/>
        <v/>
      </c>
      <c r="AH13" s="6" t="str">
        <f>IF(G13="女",data_kyogisha!A5,"")</f>
        <v/>
      </c>
      <c r="AI13" s="2">
        <f t="shared" si="11"/>
        <v>0</v>
      </c>
      <c r="AJ13" s="2" t="str">
        <f t="shared" si="10"/>
        <v/>
      </c>
      <c r="AK13" s="2">
        <f t="shared" si="12"/>
        <v>0</v>
      </c>
      <c r="AL13" s="2" t="str">
        <f t="shared" si="13"/>
        <v/>
      </c>
      <c r="AM13" s="2">
        <f t="shared" si="14"/>
        <v>0</v>
      </c>
      <c r="AN13" s="2" t="str">
        <f t="shared" si="15"/>
        <v/>
      </c>
      <c r="AO13" s="2">
        <f t="shared" si="16"/>
        <v>0</v>
      </c>
      <c r="AP13" s="2" t="str">
        <f t="shared" si="17"/>
        <v/>
      </c>
    </row>
    <row r="14" spans="1:42" x14ac:dyDescent="0.2">
      <c r="A14" s="38">
        <v>5</v>
      </c>
      <c r="B14" s="258"/>
      <c r="C14" s="55"/>
      <c r="D14" s="237"/>
      <c r="E14" s="237"/>
      <c r="F14" s="167"/>
      <c r="G14" s="55"/>
      <c r="H14" s="56"/>
      <c r="I14" s="57"/>
      <c r="J14" s="232"/>
      <c r="K14" s="241"/>
      <c r="L14" s="242"/>
      <c r="M14" s="241"/>
      <c r="N14" s="242"/>
      <c r="O14" s="58"/>
      <c r="P14" s="58"/>
      <c r="T14" s="89" t="s">
        <v>417</v>
      </c>
      <c r="U14" s="90" t="s">
        <v>438</v>
      </c>
      <c r="W14" s="6" t="str">
        <f t="shared" si="0"/>
        <v/>
      </c>
      <c r="X14" s="6" t="str">
        <f t="shared" si="1"/>
        <v/>
      </c>
      <c r="Y14" s="6" t="str">
        <f t="shared" si="2"/>
        <v/>
      </c>
      <c r="Z14" s="6" t="str">
        <f t="shared" si="3"/>
        <v/>
      </c>
      <c r="AA14" s="6" t="str">
        <f t="shared" si="4"/>
        <v/>
      </c>
      <c r="AB14" s="11" t="str">
        <f>IF(G14="男",data_kyogisha!A6,"")</f>
        <v/>
      </c>
      <c r="AC14" s="6" t="str">
        <f t="shared" si="5"/>
        <v/>
      </c>
      <c r="AD14" s="6" t="str">
        <f t="shared" si="6"/>
        <v/>
      </c>
      <c r="AE14" s="6" t="str">
        <f t="shared" si="7"/>
        <v/>
      </c>
      <c r="AF14" s="6" t="str">
        <f t="shared" si="8"/>
        <v/>
      </c>
      <c r="AG14" s="6" t="str">
        <f t="shared" si="9"/>
        <v/>
      </c>
      <c r="AH14" s="6" t="str">
        <f>IF(G14="女",data_kyogisha!A6,"")</f>
        <v/>
      </c>
      <c r="AI14" s="2">
        <f t="shared" si="11"/>
        <v>0</v>
      </c>
      <c r="AJ14" s="2" t="str">
        <f t="shared" si="10"/>
        <v/>
      </c>
      <c r="AK14" s="2">
        <f t="shared" si="12"/>
        <v>0</v>
      </c>
      <c r="AL14" s="2" t="str">
        <f t="shared" si="13"/>
        <v/>
      </c>
      <c r="AM14" s="2">
        <f t="shared" si="14"/>
        <v>0</v>
      </c>
      <c r="AN14" s="2" t="str">
        <f t="shared" si="15"/>
        <v/>
      </c>
      <c r="AO14" s="2">
        <f t="shared" si="16"/>
        <v>0</v>
      </c>
      <c r="AP14" s="2" t="str">
        <f t="shared" si="17"/>
        <v/>
      </c>
    </row>
    <row r="15" spans="1:42" x14ac:dyDescent="0.2">
      <c r="A15" s="38">
        <v>6</v>
      </c>
      <c r="B15" s="258"/>
      <c r="C15" s="55"/>
      <c r="D15" s="237"/>
      <c r="E15" s="237"/>
      <c r="F15" s="167"/>
      <c r="G15" s="55"/>
      <c r="H15" s="56"/>
      <c r="I15" s="57"/>
      <c r="J15" s="232"/>
      <c r="K15" s="241"/>
      <c r="L15" s="242"/>
      <c r="M15" s="241"/>
      <c r="N15" s="242"/>
      <c r="O15" s="58"/>
      <c r="P15" s="58"/>
      <c r="T15" s="89" t="s">
        <v>420</v>
      </c>
      <c r="U15" s="90" t="s">
        <v>443</v>
      </c>
      <c r="W15" s="6" t="str">
        <f t="shared" si="0"/>
        <v/>
      </c>
      <c r="X15" s="6" t="str">
        <f t="shared" si="1"/>
        <v/>
      </c>
      <c r="Y15" s="6" t="str">
        <f t="shared" si="2"/>
        <v/>
      </c>
      <c r="Z15" s="6" t="str">
        <f t="shared" si="3"/>
        <v/>
      </c>
      <c r="AA15" s="6" t="str">
        <f t="shared" si="4"/>
        <v/>
      </c>
      <c r="AB15" s="11" t="str">
        <f>IF(G15="男",data_kyogisha!A7,"")</f>
        <v/>
      </c>
      <c r="AC15" s="6" t="str">
        <f t="shared" si="5"/>
        <v/>
      </c>
      <c r="AD15" s="6" t="str">
        <f t="shared" si="6"/>
        <v/>
      </c>
      <c r="AE15" s="6" t="str">
        <f t="shared" si="7"/>
        <v/>
      </c>
      <c r="AF15" s="6" t="str">
        <f t="shared" si="8"/>
        <v/>
      </c>
      <c r="AG15" s="6" t="str">
        <f t="shared" si="9"/>
        <v/>
      </c>
      <c r="AH15" s="6" t="str">
        <f>IF(G15="女",data_kyogisha!A7,"")</f>
        <v/>
      </c>
      <c r="AI15" s="2">
        <f t="shared" si="11"/>
        <v>0</v>
      </c>
      <c r="AJ15" s="2" t="str">
        <f t="shared" si="10"/>
        <v/>
      </c>
      <c r="AK15" s="2">
        <f t="shared" si="12"/>
        <v>0</v>
      </c>
      <c r="AL15" s="2" t="str">
        <f t="shared" si="13"/>
        <v/>
      </c>
      <c r="AM15" s="2">
        <f t="shared" si="14"/>
        <v>0</v>
      </c>
      <c r="AN15" s="2" t="str">
        <f t="shared" si="15"/>
        <v/>
      </c>
      <c r="AO15" s="2">
        <f t="shared" si="16"/>
        <v>0</v>
      </c>
      <c r="AP15" s="2" t="str">
        <f t="shared" si="17"/>
        <v/>
      </c>
    </row>
    <row r="16" spans="1:42" x14ac:dyDescent="0.2">
      <c r="A16" s="38">
        <v>7</v>
      </c>
      <c r="B16" s="258"/>
      <c r="C16" s="55"/>
      <c r="D16" s="237"/>
      <c r="E16" s="237"/>
      <c r="F16" s="167"/>
      <c r="G16" s="55"/>
      <c r="H16" s="56"/>
      <c r="I16" s="57"/>
      <c r="J16" s="232"/>
      <c r="K16" s="241"/>
      <c r="L16" s="242"/>
      <c r="M16" s="241"/>
      <c r="N16" s="242"/>
      <c r="O16" s="58"/>
      <c r="P16" s="58"/>
      <c r="T16" s="89" t="s">
        <v>426</v>
      </c>
      <c r="U16" s="90" t="s">
        <v>446</v>
      </c>
      <c r="W16" s="6" t="str">
        <f t="shared" si="0"/>
        <v/>
      </c>
      <c r="X16" s="6" t="str">
        <f t="shared" si="1"/>
        <v/>
      </c>
      <c r="Y16" s="6" t="str">
        <f t="shared" si="2"/>
        <v/>
      </c>
      <c r="Z16" s="6" t="str">
        <f t="shared" si="3"/>
        <v/>
      </c>
      <c r="AA16" s="6" t="str">
        <f t="shared" si="4"/>
        <v/>
      </c>
      <c r="AB16" s="11" t="str">
        <f>IF(G16="男",data_kyogisha!A8,"")</f>
        <v/>
      </c>
      <c r="AC16" s="6" t="str">
        <f t="shared" si="5"/>
        <v/>
      </c>
      <c r="AD16" s="6" t="str">
        <f t="shared" si="6"/>
        <v/>
      </c>
      <c r="AE16" s="6" t="str">
        <f t="shared" si="7"/>
        <v/>
      </c>
      <c r="AF16" s="6" t="str">
        <f t="shared" si="8"/>
        <v/>
      </c>
      <c r="AG16" s="6" t="str">
        <f t="shared" si="9"/>
        <v/>
      </c>
      <c r="AH16" s="6" t="str">
        <f>IF(G16="女",data_kyogisha!A8,"")</f>
        <v/>
      </c>
      <c r="AI16" s="2">
        <f t="shared" si="11"/>
        <v>0</v>
      </c>
      <c r="AJ16" s="2" t="str">
        <f t="shared" si="10"/>
        <v/>
      </c>
      <c r="AK16" s="2">
        <f t="shared" si="12"/>
        <v>0</v>
      </c>
      <c r="AL16" s="2" t="str">
        <f t="shared" si="13"/>
        <v/>
      </c>
      <c r="AM16" s="2">
        <f t="shared" si="14"/>
        <v>0</v>
      </c>
      <c r="AN16" s="2" t="str">
        <f t="shared" si="15"/>
        <v/>
      </c>
      <c r="AO16" s="2">
        <f t="shared" si="16"/>
        <v>0</v>
      </c>
      <c r="AP16" s="2" t="str">
        <f t="shared" si="17"/>
        <v/>
      </c>
    </row>
    <row r="17" spans="1:42" x14ac:dyDescent="0.2">
      <c r="A17" s="38">
        <v>8</v>
      </c>
      <c r="B17" s="258"/>
      <c r="C17" s="55"/>
      <c r="D17" s="237"/>
      <c r="E17" s="237"/>
      <c r="F17" s="167"/>
      <c r="G17" s="55"/>
      <c r="H17" s="56"/>
      <c r="I17" s="57"/>
      <c r="J17" s="232"/>
      <c r="K17" s="241"/>
      <c r="L17" s="242"/>
      <c r="M17" s="241"/>
      <c r="N17" s="242"/>
      <c r="O17" s="58"/>
      <c r="P17" s="58"/>
      <c r="T17" s="89" t="s">
        <v>428</v>
      </c>
      <c r="U17" s="90" t="s">
        <v>447</v>
      </c>
      <c r="W17" s="6" t="str">
        <f t="shared" si="0"/>
        <v/>
      </c>
      <c r="X17" s="6" t="str">
        <f t="shared" si="1"/>
        <v/>
      </c>
      <c r="Y17" s="6" t="str">
        <f t="shared" si="2"/>
        <v/>
      </c>
      <c r="Z17" s="6" t="str">
        <f t="shared" si="3"/>
        <v/>
      </c>
      <c r="AA17" s="6" t="str">
        <f t="shared" si="4"/>
        <v/>
      </c>
      <c r="AB17" s="11" t="str">
        <f>IF(G17="男",data_kyogisha!A9,"")</f>
        <v/>
      </c>
      <c r="AC17" s="6" t="str">
        <f t="shared" si="5"/>
        <v/>
      </c>
      <c r="AD17" s="6" t="str">
        <f t="shared" si="6"/>
        <v/>
      </c>
      <c r="AE17" s="6" t="str">
        <f t="shared" si="7"/>
        <v/>
      </c>
      <c r="AF17" s="6" t="str">
        <f t="shared" si="8"/>
        <v/>
      </c>
      <c r="AG17" s="6" t="str">
        <f t="shared" si="9"/>
        <v/>
      </c>
      <c r="AH17" s="6" t="str">
        <f>IF(G17="女",data_kyogisha!A9,"")</f>
        <v/>
      </c>
      <c r="AI17" s="2">
        <f t="shared" si="11"/>
        <v>0</v>
      </c>
      <c r="AJ17" s="2" t="str">
        <f t="shared" si="10"/>
        <v/>
      </c>
      <c r="AK17" s="2">
        <f t="shared" si="12"/>
        <v>0</v>
      </c>
      <c r="AL17" s="2" t="str">
        <f t="shared" si="13"/>
        <v/>
      </c>
      <c r="AM17" s="2">
        <f t="shared" si="14"/>
        <v>0</v>
      </c>
      <c r="AN17" s="2" t="str">
        <f t="shared" si="15"/>
        <v/>
      </c>
      <c r="AO17" s="2">
        <f t="shared" si="16"/>
        <v>0</v>
      </c>
      <c r="AP17" s="2" t="str">
        <f t="shared" si="17"/>
        <v/>
      </c>
    </row>
    <row r="18" spans="1:42" x14ac:dyDescent="0.2">
      <c r="A18" s="38">
        <v>9</v>
      </c>
      <c r="B18" s="258"/>
      <c r="C18" s="55"/>
      <c r="D18" s="237"/>
      <c r="E18" s="237"/>
      <c r="F18" s="167"/>
      <c r="G18" s="55"/>
      <c r="H18" s="56"/>
      <c r="I18" s="57"/>
      <c r="J18" s="232"/>
      <c r="K18" s="241"/>
      <c r="L18" s="242"/>
      <c r="M18" s="241"/>
      <c r="N18" s="242"/>
      <c r="O18" s="58"/>
      <c r="P18" s="58"/>
      <c r="T18" s="89" t="s">
        <v>429</v>
      </c>
      <c r="U18" s="90" t="s">
        <v>512</v>
      </c>
      <c r="W18" s="6" t="str">
        <f t="shared" si="0"/>
        <v/>
      </c>
      <c r="X18" s="6" t="str">
        <f t="shared" si="1"/>
        <v/>
      </c>
      <c r="Y18" s="6" t="str">
        <f t="shared" si="2"/>
        <v/>
      </c>
      <c r="Z18" s="6" t="str">
        <f t="shared" si="3"/>
        <v/>
      </c>
      <c r="AA18" s="6" t="str">
        <f t="shared" si="4"/>
        <v/>
      </c>
      <c r="AB18" s="11" t="str">
        <f>IF(G18="男",data_kyogisha!A10,"")</f>
        <v/>
      </c>
      <c r="AC18" s="6" t="str">
        <f t="shared" si="5"/>
        <v/>
      </c>
      <c r="AD18" s="6" t="str">
        <f t="shared" si="6"/>
        <v/>
      </c>
      <c r="AE18" s="6" t="str">
        <f t="shared" si="7"/>
        <v/>
      </c>
      <c r="AF18" s="6" t="str">
        <f t="shared" si="8"/>
        <v/>
      </c>
      <c r="AG18" s="6" t="str">
        <f t="shared" si="9"/>
        <v/>
      </c>
      <c r="AH18" s="6" t="str">
        <f>IF(G18="女",data_kyogisha!A10,"")</f>
        <v/>
      </c>
      <c r="AI18" s="2">
        <f t="shared" si="11"/>
        <v>0</v>
      </c>
      <c r="AJ18" s="2" t="str">
        <f t="shared" si="10"/>
        <v/>
      </c>
      <c r="AK18" s="2">
        <f t="shared" si="12"/>
        <v>0</v>
      </c>
      <c r="AL18" s="2" t="str">
        <f t="shared" si="13"/>
        <v/>
      </c>
      <c r="AM18" s="2">
        <f t="shared" si="14"/>
        <v>0</v>
      </c>
      <c r="AN18" s="2" t="str">
        <f t="shared" si="15"/>
        <v/>
      </c>
      <c r="AO18" s="2">
        <f t="shared" si="16"/>
        <v>0</v>
      </c>
      <c r="AP18" s="2" t="str">
        <f t="shared" si="17"/>
        <v/>
      </c>
    </row>
    <row r="19" spans="1:42" x14ac:dyDescent="0.2">
      <c r="A19" s="38">
        <v>10</v>
      </c>
      <c r="B19" s="258"/>
      <c r="C19" s="55"/>
      <c r="D19" s="237"/>
      <c r="E19" s="237"/>
      <c r="F19" s="167"/>
      <c r="G19" s="55"/>
      <c r="H19" s="56"/>
      <c r="I19" s="57"/>
      <c r="J19" s="232"/>
      <c r="K19" s="241"/>
      <c r="L19" s="242"/>
      <c r="M19" s="241"/>
      <c r="N19" s="242"/>
      <c r="O19" s="58"/>
      <c r="P19" s="58"/>
      <c r="T19" s="89" t="s">
        <v>430</v>
      </c>
      <c r="U19" s="90" t="s">
        <v>449</v>
      </c>
      <c r="W19" s="6" t="str">
        <f t="shared" si="0"/>
        <v/>
      </c>
      <c r="X19" s="6" t="str">
        <f t="shared" si="1"/>
        <v/>
      </c>
      <c r="Y19" s="6" t="str">
        <f t="shared" si="2"/>
        <v/>
      </c>
      <c r="Z19" s="6" t="str">
        <f t="shared" si="3"/>
        <v/>
      </c>
      <c r="AA19" s="6" t="str">
        <f t="shared" si="4"/>
        <v/>
      </c>
      <c r="AB19" s="11" t="str">
        <f>IF(G19="男",data_kyogisha!A11,"")</f>
        <v/>
      </c>
      <c r="AC19" s="6" t="str">
        <f t="shared" si="5"/>
        <v/>
      </c>
      <c r="AD19" s="6" t="str">
        <f t="shared" si="6"/>
        <v/>
      </c>
      <c r="AE19" s="6" t="str">
        <f t="shared" si="7"/>
        <v/>
      </c>
      <c r="AF19" s="6" t="str">
        <f t="shared" si="8"/>
        <v/>
      </c>
      <c r="AG19" s="6" t="str">
        <f t="shared" si="9"/>
        <v/>
      </c>
      <c r="AH19" s="6" t="str">
        <f>IF(G19="女",data_kyogisha!A11,"")</f>
        <v/>
      </c>
      <c r="AI19" s="2">
        <f t="shared" si="11"/>
        <v>0</v>
      </c>
      <c r="AJ19" s="2" t="str">
        <f t="shared" si="10"/>
        <v/>
      </c>
      <c r="AK19" s="2">
        <f t="shared" si="12"/>
        <v>0</v>
      </c>
      <c r="AL19" s="2" t="str">
        <f t="shared" si="13"/>
        <v/>
      </c>
      <c r="AM19" s="2">
        <f t="shared" si="14"/>
        <v>0</v>
      </c>
      <c r="AN19" s="2" t="str">
        <f t="shared" si="15"/>
        <v/>
      </c>
      <c r="AO19" s="2">
        <f t="shared" si="16"/>
        <v>0</v>
      </c>
      <c r="AP19" s="2" t="str">
        <f t="shared" si="17"/>
        <v/>
      </c>
    </row>
    <row r="20" spans="1:42" ht="13.5" thickBot="1" x14ac:dyDescent="0.25">
      <c r="A20" s="38">
        <v>11</v>
      </c>
      <c r="B20" s="258"/>
      <c r="C20" s="55"/>
      <c r="D20" s="237"/>
      <c r="E20" s="237"/>
      <c r="F20" s="167"/>
      <c r="G20" s="55"/>
      <c r="H20" s="56"/>
      <c r="I20" s="57"/>
      <c r="J20" s="232"/>
      <c r="K20" s="241"/>
      <c r="L20" s="242"/>
      <c r="M20" s="241"/>
      <c r="N20" s="242"/>
      <c r="O20" s="58"/>
      <c r="P20" s="58"/>
      <c r="T20" s="91" t="s">
        <v>432</v>
      </c>
      <c r="U20" s="90" t="s">
        <v>451</v>
      </c>
      <c r="W20" s="6" t="str">
        <f t="shared" si="0"/>
        <v/>
      </c>
      <c r="X20" s="6" t="str">
        <f t="shared" si="1"/>
        <v/>
      </c>
      <c r="Y20" s="6" t="str">
        <f t="shared" si="2"/>
        <v/>
      </c>
      <c r="Z20" s="6" t="str">
        <f t="shared" si="3"/>
        <v/>
      </c>
      <c r="AA20" s="6" t="str">
        <f t="shared" si="4"/>
        <v/>
      </c>
      <c r="AB20" s="11" t="str">
        <f>IF(G20="男",data_kyogisha!A12,"")</f>
        <v/>
      </c>
      <c r="AC20" s="6" t="str">
        <f t="shared" si="5"/>
        <v/>
      </c>
      <c r="AD20" s="6" t="str">
        <f t="shared" si="6"/>
        <v/>
      </c>
      <c r="AE20" s="6" t="str">
        <f t="shared" si="7"/>
        <v/>
      </c>
      <c r="AF20" s="6" t="str">
        <f t="shared" si="8"/>
        <v/>
      </c>
      <c r="AG20" s="6" t="str">
        <f t="shared" si="9"/>
        <v/>
      </c>
      <c r="AH20" s="6" t="str">
        <f>IF(G20="女",data_kyogisha!A12,"")</f>
        <v/>
      </c>
      <c r="AI20" s="2">
        <f t="shared" si="11"/>
        <v>0</v>
      </c>
      <c r="AJ20" s="2" t="str">
        <f t="shared" si="10"/>
        <v/>
      </c>
      <c r="AK20" s="2">
        <f t="shared" si="12"/>
        <v>0</v>
      </c>
      <c r="AL20" s="2" t="str">
        <f t="shared" si="13"/>
        <v/>
      </c>
      <c r="AM20" s="2">
        <f t="shared" ref="AM20:AM83" si="18">IF(AND(G20="女",O20="○"),AM19+1,AM19)</f>
        <v>0</v>
      </c>
      <c r="AN20" s="2" t="str">
        <f t="shared" ref="AN20:AN83" si="19">IF(AND(G20="女",O20="○"),C20,"")</f>
        <v/>
      </c>
      <c r="AO20" s="2">
        <f t="shared" si="16"/>
        <v>0</v>
      </c>
      <c r="AP20" s="2" t="str">
        <f t="shared" si="17"/>
        <v/>
      </c>
    </row>
    <row r="21" spans="1:42" x14ac:dyDescent="0.2">
      <c r="A21" s="38">
        <v>12</v>
      </c>
      <c r="B21" s="258"/>
      <c r="C21" s="55"/>
      <c r="D21" s="237"/>
      <c r="E21" s="237"/>
      <c r="F21" s="167"/>
      <c r="G21" s="55"/>
      <c r="H21" s="56"/>
      <c r="I21" s="57"/>
      <c r="J21" s="232"/>
      <c r="K21" s="241"/>
      <c r="L21" s="242"/>
      <c r="M21" s="241"/>
      <c r="N21" s="242"/>
      <c r="O21" s="58"/>
      <c r="P21" s="58"/>
      <c r="T21" s="3" t="s">
        <v>522</v>
      </c>
      <c r="U21" s="90" t="s">
        <v>541</v>
      </c>
      <c r="W21" s="6" t="str">
        <f t="shared" si="0"/>
        <v/>
      </c>
      <c r="X21" s="6" t="str">
        <f t="shared" si="1"/>
        <v/>
      </c>
      <c r="Y21" s="6" t="str">
        <f t="shared" si="2"/>
        <v/>
      </c>
      <c r="Z21" s="6" t="str">
        <f t="shared" si="3"/>
        <v/>
      </c>
      <c r="AA21" s="6" t="str">
        <f t="shared" si="4"/>
        <v/>
      </c>
      <c r="AB21" s="11" t="str">
        <f>IF(G21="男",data_kyogisha!A13,"")</f>
        <v/>
      </c>
      <c r="AC21" s="6" t="str">
        <f t="shared" si="5"/>
        <v/>
      </c>
      <c r="AD21" s="6" t="str">
        <f t="shared" si="6"/>
        <v/>
      </c>
      <c r="AE21" s="6" t="str">
        <f t="shared" si="7"/>
        <v/>
      </c>
      <c r="AF21" s="6" t="str">
        <f t="shared" si="8"/>
        <v/>
      </c>
      <c r="AG21" s="6" t="str">
        <f t="shared" si="9"/>
        <v/>
      </c>
      <c r="AH21" s="6" t="str">
        <f>IF(G21="女",data_kyogisha!A13,"")</f>
        <v/>
      </c>
      <c r="AI21" s="2">
        <f t="shared" si="11"/>
        <v>0</v>
      </c>
      <c r="AJ21" s="2" t="str">
        <f t="shared" si="10"/>
        <v/>
      </c>
      <c r="AK21" s="2">
        <f t="shared" si="12"/>
        <v>0</v>
      </c>
      <c r="AL21" s="2" t="str">
        <f t="shared" si="13"/>
        <v/>
      </c>
      <c r="AM21" s="2">
        <f t="shared" si="18"/>
        <v>0</v>
      </c>
      <c r="AN21" s="2" t="str">
        <f t="shared" si="19"/>
        <v/>
      </c>
      <c r="AO21" s="2">
        <f t="shared" si="16"/>
        <v>0</v>
      </c>
      <c r="AP21" s="2" t="str">
        <f t="shared" si="17"/>
        <v/>
      </c>
    </row>
    <row r="22" spans="1:42" x14ac:dyDescent="0.2">
      <c r="A22" s="38">
        <v>13</v>
      </c>
      <c r="B22" s="258"/>
      <c r="C22" s="55"/>
      <c r="D22" s="237"/>
      <c r="E22" s="237"/>
      <c r="F22" s="167"/>
      <c r="G22" s="55"/>
      <c r="H22" s="56"/>
      <c r="I22" s="57"/>
      <c r="J22" s="232"/>
      <c r="K22" s="241"/>
      <c r="L22" s="242"/>
      <c r="M22" s="241"/>
      <c r="N22" s="242"/>
      <c r="O22" s="58"/>
      <c r="P22" s="58"/>
      <c r="T22" s="3" t="s">
        <v>524</v>
      </c>
      <c r="U22" s="90" t="s">
        <v>555</v>
      </c>
      <c r="W22" s="6" t="str">
        <f t="shared" si="0"/>
        <v/>
      </c>
      <c r="X22" s="6" t="str">
        <f t="shared" si="1"/>
        <v/>
      </c>
      <c r="Y22" s="6" t="str">
        <f t="shared" si="2"/>
        <v/>
      </c>
      <c r="Z22" s="6" t="str">
        <f t="shared" si="3"/>
        <v/>
      </c>
      <c r="AA22" s="6" t="str">
        <f t="shared" si="4"/>
        <v/>
      </c>
      <c r="AB22" s="11" t="str">
        <f>IF(G22="男",data_kyogisha!A14,"")</f>
        <v/>
      </c>
      <c r="AC22" s="6" t="str">
        <f t="shared" si="5"/>
        <v/>
      </c>
      <c r="AD22" s="6" t="str">
        <f t="shared" si="6"/>
        <v/>
      </c>
      <c r="AE22" s="6" t="str">
        <f t="shared" si="7"/>
        <v/>
      </c>
      <c r="AF22" s="6" t="str">
        <f t="shared" si="8"/>
        <v/>
      </c>
      <c r="AG22" s="6" t="str">
        <f t="shared" si="9"/>
        <v/>
      </c>
      <c r="AH22" s="6" t="str">
        <f>IF(G22="女",data_kyogisha!A14,"")</f>
        <v/>
      </c>
      <c r="AI22" s="2">
        <f t="shared" si="11"/>
        <v>0</v>
      </c>
      <c r="AJ22" s="2" t="str">
        <f t="shared" si="10"/>
        <v/>
      </c>
      <c r="AK22" s="2">
        <f t="shared" si="12"/>
        <v>0</v>
      </c>
      <c r="AL22" s="2" t="str">
        <f t="shared" si="13"/>
        <v/>
      </c>
      <c r="AM22" s="2">
        <f t="shared" si="18"/>
        <v>0</v>
      </c>
      <c r="AN22" s="2" t="str">
        <f t="shared" si="19"/>
        <v/>
      </c>
      <c r="AO22" s="2">
        <f t="shared" si="16"/>
        <v>0</v>
      </c>
      <c r="AP22" s="2" t="str">
        <f t="shared" si="17"/>
        <v/>
      </c>
    </row>
    <row r="23" spans="1:42" x14ac:dyDescent="0.2">
      <c r="A23" s="38">
        <v>14</v>
      </c>
      <c r="B23" s="258"/>
      <c r="C23" s="55"/>
      <c r="D23" s="237"/>
      <c r="E23" s="237"/>
      <c r="F23" s="167"/>
      <c r="G23" s="55"/>
      <c r="H23" s="56"/>
      <c r="I23" s="57"/>
      <c r="J23" s="232"/>
      <c r="K23" s="241"/>
      <c r="L23" s="242"/>
      <c r="M23" s="241"/>
      <c r="N23" s="242"/>
      <c r="O23" s="58"/>
      <c r="P23" s="58"/>
      <c r="T23" s="3" t="s">
        <v>528</v>
      </c>
      <c r="U23" s="3" t="s">
        <v>545</v>
      </c>
      <c r="W23" s="6" t="str">
        <f t="shared" si="0"/>
        <v/>
      </c>
      <c r="X23" s="6" t="str">
        <f t="shared" si="1"/>
        <v/>
      </c>
      <c r="Y23" s="6" t="str">
        <f t="shared" si="2"/>
        <v/>
      </c>
      <c r="Z23" s="6" t="str">
        <f t="shared" si="3"/>
        <v/>
      </c>
      <c r="AA23" s="6" t="str">
        <f t="shared" si="4"/>
        <v/>
      </c>
      <c r="AB23" s="11" t="str">
        <f>IF(G23="男",data_kyogisha!A15,"")</f>
        <v/>
      </c>
      <c r="AC23" s="6" t="str">
        <f t="shared" si="5"/>
        <v/>
      </c>
      <c r="AD23" s="6" t="str">
        <f t="shared" si="6"/>
        <v/>
      </c>
      <c r="AE23" s="6" t="str">
        <f t="shared" si="7"/>
        <v/>
      </c>
      <c r="AF23" s="6" t="str">
        <f t="shared" si="8"/>
        <v/>
      </c>
      <c r="AG23" s="6" t="str">
        <f t="shared" si="9"/>
        <v/>
      </c>
      <c r="AH23" s="6" t="str">
        <f>IF(G23="女",data_kyogisha!A15,"")</f>
        <v/>
      </c>
      <c r="AI23" s="2">
        <f t="shared" si="11"/>
        <v>0</v>
      </c>
      <c r="AJ23" s="2" t="str">
        <f t="shared" si="10"/>
        <v/>
      </c>
      <c r="AK23" s="2">
        <f t="shared" si="12"/>
        <v>0</v>
      </c>
      <c r="AL23" s="2" t="str">
        <f t="shared" si="13"/>
        <v/>
      </c>
      <c r="AM23" s="2">
        <f t="shared" si="18"/>
        <v>0</v>
      </c>
      <c r="AN23" s="2" t="str">
        <f t="shared" si="19"/>
        <v/>
      </c>
      <c r="AO23" s="2">
        <f t="shared" si="16"/>
        <v>0</v>
      </c>
      <c r="AP23" s="2" t="str">
        <f t="shared" si="17"/>
        <v/>
      </c>
    </row>
    <row r="24" spans="1:42" x14ac:dyDescent="0.2">
      <c r="A24" s="38">
        <v>15</v>
      </c>
      <c r="B24" s="258"/>
      <c r="C24" s="55"/>
      <c r="D24" s="237"/>
      <c r="E24" s="237"/>
      <c r="F24" s="167"/>
      <c r="G24" s="55"/>
      <c r="H24" s="56"/>
      <c r="I24" s="57"/>
      <c r="J24" s="232"/>
      <c r="K24" s="241"/>
      <c r="L24" s="242"/>
      <c r="M24" s="241"/>
      <c r="N24" s="242"/>
      <c r="O24" s="58"/>
      <c r="P24" s="58"/>
      <c r="T24" s="3" t="s">
        <v>531</v>
      </c>
      <c r="U24" s="3" t="s">
        <v>547</v>
      </c>
      <c r="W24" s="6" t="str">
        <f t="shared" si="0"/>
        <v/>
      </c>
      <c r="X24" s="6" t="str">
        <f t="shared" si="1"/>
        <v/>
      </c>
      <c r="Y24" s="6" t="str">
        <f t="shared" si="2"/>
        <v/>
      </c>
      <c r="Z24" s="6" t="str">
        <f t="shared" si="3"/>
        <v/>
      </c>
      <c r="AA24" s="6" t="str">
        <f t="shared" si="4"/>
        <v/>
      </c>
      <c r="AB24" s="11" t="str">
        <f>IF(G24="男",data_kyogisha!A16,"")</f>
        <v/>
      </c>
      <c r="AC24" s="6" t="str">
        <f t="shared" si="5"/>
        <v/>
      </c>
      <c r="AD24" s="6" t="str">
        <f t="shared" si="6"/>
        <v/>
      </c>
      <c r="AE24" s="6" t="str">
        <f t="shared" si="7"/>
        <v/>
      </c>
      <c r="AF24" s="6" t="str">
        <f t="shared" si="8"/>
        <v/>
      </c>
      <c r="AG24" s="6" t="str">
        <f t="shared" si="9"/>
        <v/>
      </c>
      <c r="AH24" s="6" t="str">
        <f>IF(G24="女",data_kyogisha!A16,"")</f>
        <v/>
      </c>
      <c r="AI24" s="2">
        <f t="shared" si="11"/>
        <v>0</v>
      </c>
      <c r="AJ24" s="2" t="str">
        <f t="shared" si="10"/>
        <v/>
      </c>
      <c r="AK24" s="2">
        <f t="shared" si="12"/>
        <v>0</v>
      </c>
      <c r="AL24" s="2" t="str">
        <f t="shared" si="13"/>
        <v/>
      </c>
      <c r="AM24" s="2">
        <f t="shared" si="18"/>
        <v>0</v>
      </c>
      <c r="AN24" s="2" t="str">
        <f t="shared" si="19"/>
        <v/>
      </c>
      <c r="AO24" s="2">
        <f t="shared" si="16"/>
        <v>0</v>
      </c>
      <c r="AP24" s="2" t="str">
        <f t="shared" si="17"/>
        <v/>
      </c>
    </row>
    <row r="25" spans="1:42" x14ac:dyDescent="0.2">
      <c r="A25" s="38">
        <v>16</v>
      </c>
      <c r="B25" s="258"/>
      <c r="C25" s="55"/>
      <c r="D25" s="237"/>
      <c r="E25" s="237"/>
      <c r="F25" s="167"/>
      <c r="G25" s="55"/>
      <c r="H25" s="56"/>
      <c r="I25" s="57"/>
      <c r="J25" s="232"/>
      <c r="K25" s="241"/>
      <c r="L25" s="242"/>
      <c r="M25" s="241"/>
      <c r="N25" s="242"/>
      <c r="O25" s="58"/>
      <c r="P25" s="58"/>
      <c r="T25" s="3" t="s">
        <v>532</v>
      </c>
      <c r="U25" s="3" t="s">
        <v>548</v>
      </c>
      <c r="W25" s="6" t="str">
        <f t="shared" si="0"/>
        <v/>
      </c>
      <c r="X25" s="6" t="str">
        <f t="shared" si="1"/>
        <v/>
      </c>
      <c r="Y25" s="6" t="str">
        <f t="shared" si="2"/>
        <v/>
      </c>
      <c r="Z25" s="6" t="str">
        <f t="shared" si="3"/>
        <v/>
      </c>
      <c r="AA25" s="6" t="str">
        <f t="shared" si="4"/>
        <v/>
      </c>
      <c r="AB25" s="11" t="str">
        <f>IF(G25="男",data_kyogisha!A17,"")</f>
        <v/>
      </c>
      <c r="AC25" s="6" t="str">
        <f t="shared" si="5"/>
        <v/>
      </c>
      <c r="AD25" s="6" t="str">
        <f t="shared" si="6"/>
        <v/>
      </c>
      <c r="AE25" s="6" t="str">
        <f t="shared" si="7"/>
        <v/>
      </c>
      <c r="AF25" s="6" t="str">
        <f t="shared" si="8"/>
        <v/>
      </c>
      <c r="AG25" s="6" t="str">
        <f t="shared" si="9"/>
        <v/>
      </c>
      <c r="AH25" s="6" t="str">
        <f>IF(G25="女",data_kyogisha!A17,"")</f>
        <v/>
      </c>
      <c r="AI25" s="2">
        <f t="shared" si="11"/>
        <v>0</v>
      </c>
      <c r="AJ25" s="2" t="str">
        <f t="shared" si="10"/>
        <v/>
      </c>
      <c r="AK25" s="2">
        <f t="shared" si="12"/>
        <v>0</v>
      </c>
      <c r="AL25" s="2" t="str">
        <f t="shared" si="13"/>
        <v/>
      </c>
      <c r="AM25" s="2">
        <f t="shared" si="18"/>
        <v>0</v>
      </c>
      <c r="AN25" s="2" t="str">
        <f t="shared" si="19"/>
        <v/>
      </c>
      <c r="AO25" s="2">
        <f t="shared" si="16"/>
        <v>0</v>
      </c>
      <c r="AP25" s="2" t="str">
        <f t="shared" si="17"/>
        <v/>
      </c>
    </row>
    <row r="26" spans="1:42" x14ac:dyDescent="0.2">
      <c r="A26" s="38">
        <v>17</v>
      </c>
      <c r="B26" s="258"/>
      <c r="C26" s="55"/>
      <c r="D26" s="237"/>
      <c r="E26" s="237"/>
      <c r="F26" s="167"/>
      <c r="G26" s="55"/>
      <c r="H26" s="56"/>
      <c r="I26" s="57"/>
      <c r="J26" s="232"/>
      <c r="K26" s="241"/>
      <c r="L26" s="242"/>
      <c r="M26" s="241"/>
      <c r="N26" s="242"/>
      <c r="O26" s="58"/>
      <c r="P26" s="58"/>
      <c r="T26" s="3" t="s">
        <v>534</v>
      </c>
      <c r="U26" s="3" t="s">
        <v>551</v>
      </c>
      <c r="W26" s="6" t="str">
        <f t="shared" si="0"/>
        <v/>
      </c>
      <c r="X26" s="6" t="str">
        <f t="shared" si="1"/>
        <v/>
      </c>
      <c r="Y26" s="6" t="str">
        <f t="shared" si="2"/>
        <v/>
      </c>
      <c r="Z26" s="6" t="str">
        <f t="shared" si="3"/>
        <v/>
      </c>
      <c r="AA26" s="6" t="str">
        <f t="shared" si="4"/>
        <v/>
      </c>
      <c r="AB26" s="11" t="str">
        <f>IF(G26="男",data_kyogisha!A18,"")</f>
        <v/>
      </c>
      <c r="AC26" s="6" t="str">
        <f t="shared" si="5"/>
        <v/>
      </c>
      <c r="AD26" s="6" t="str">
        <f t="shared" si="6"/>
        <v/>
      </c>
      <c r="AE26" s="6" t="str">
        <f t="shared" si="7"/>
        <v/>
      </c>
      <c r="AF26" s="6" t="str">
        <f t="shared" si="8"/>
        <v/>
      </c>
      <c r="AG26" s="6" t="str">
        <f t="shared" si="9"/>
        <v/>
      </c>
      <c r="AH26" s="6" t="str">
        <f>IF(G26="女",data_kyogisha!A18,"")</f>
        <v/>
      </c>
      <c r="AI26" s="2">
        <f t="shared" si="11"/>
        <v>0</v>
      </c>
      <c r="AJ26" s="2" t="str">
        <f t="shared" si="10"/>
        <v/>
      </c>
      <c r="AK26" s="2">
        <f t="shared" si="12"/>
        <v>0</v>
      </c>
      <c r="AL26" s="2" t="str">
        <f t="shared" si="13"/>
        <v/>
      </c>
      <c r="AM26" s="2">
        <f t="shared" si="18"/>
        <v>0</v>
      </c>
      <c r="AN26" s="2" t="str">
        <f t="shared" si="19"/>
        <v/>
      </c>
      <c r="AO26" s="2">
        <f t="shared" si="16"/>
        <v>0</v>
      </c>
      <c r="AP26" s="2" t="str">
        <f t="shared" si="17"/>
        <v/>
      </c>
    </row>
    <row r="27" spans="1:42" x14ac:dyDescent="0.2">
      <c r="A27" s="38">
        <v>18</v>
      </c>
      <c r="B27" s="258"/>
      <c r="C27" s="55"/>
      <c r="D27" s="237"/>
      <c r="E27" s="237"/>
      <c r="F27" s="167"/>
      <c r="G27" s="55"/>
      <c r="H27" s="56"/>
      <c r="I27" s="57"/>
      <c r="J27" s="232"/>
      <c r="K27" s="241"/>
      <c r="L27" s="242"/>
      <c r="M27" s="241"/>
      <c r="N27" s="242"/>
      <c r="O27" s="58"/>
      <c r="P27" s="58"/>
      <c r="T27" s="3" t="s">
        <v>537</v>
      </c>
      <c r="U27" s="3" t="s">
        <v>554</v>
      </c>
      <c r="W27" s="6" t="str">
        <f t="shared" si="0"/>
        <v/>
      </c>
      <c r="X27" s="6" t="str">
        <f t="shared" si="1"/>
        <v/>
      </c>
      <c r="Y27" s="6" t="str">
        <f t="shared" si="2"/>
        <v/>
      </c>
      <c r="Z27" s="6" t="str">
        <f t="shared" si="3"/>
        <v/>
      </c>
      <c r="AA27" s="6" t="str">
        <f t="shared" si="4"/>
        <v/>
      </c>
      <c r="AB27" s="11" t="str">
        <f>IF(G27="男",data_kyogisha!A19,"")</f>
        <v/>
      </c>
      <c r="AC27" s="6" t="str">
        <f t="shared" si="5"/>
        <v/>
      </c>
      <c r="AD27" s="6" t="str">
        <f t="shared" si="6"/>
        <v/>
      </c>
      <c r="AE27" s="6" t="str">
        <f t="shared" si="7"/>
        <v/>
      </c>
      <c r="AF27" s="6" t="str">
        <f t="shared" si="8"/>
        <v/>
      </c>
      <c r="AG27" s="6" t="str">
        <f t="shared" si="9"/>
        <v/>
      </c>
      <c r="AH27" s="6" t="str">
        <f>IF(G27="女",data_kyogisha!A19,"")</f>
        <v/>
      </c>
      <c r="AI27" s="2">
        <f t="shared" si="11"/>
        <v>0</v>
      </c>
      <c r="AJ27" s="2" t="str">
        <f t="shared" si="10"/>
        <v/>
      </c>
      <c r="AK27" s="2">
        <f t="shared" si="12"/>
        <v>0</v>
      </c>
      <c r="AL27" s="2" t="str">
        <f t="shared" si="13"/>
        <v/>
      </c>
      <c r="AM27" s="2">
        <f t="shared" si="18"/>
        <v>0</v>
      </c>
      <c r="AN27" s="2" t="str">
        <f t="shared" si="19"/>
        <v/>
      </c>
      <c r="AO27" s="2">
        <f t="shared" si="16"/>
        <v>0</v>
      </c>
      <c r="AP27" s="2" t="str">
        <f t="shared" si="17"/>
        <v/>
      </c>
    </row>
    <row r="28" spans="1:42" x14ac:dyDescent="0.2">
      <c r="A28" s="38">
        <v>19</v>
      </c>
      <c r="B28" s="258"/>
      <c r="C28" s="55"/>
      <c r="D28" s="237"/>
      <c r="E28" s="237"/>
      <c r="F28" s="167"/>
      <c r="G28" s="55"/>
      <c r="H28" s="56"/>
      <c r="I28" s="57"/>
      <c r="J28" s="232"/>
      <c r="K28" s="241"/>
      <c r="L28" s="242"/>
      <c r="M28" s="241"/>
      <c r="N28" s="242"/>
      <c r="O28" s="58"/>
      <c r="P28" s="58"/>
      <c r="W28" s="6" t="str">
        <f t="shared" si="0"/>
        <v/>
      </c>
      <c r="X28" s="6" t="str">
        <f t="shared" si="1"/>
        <v/>
      </c>
      <c r="Y28" s="6" t="str">
        <f t="shared" si="2"/>
        <v/>
      </c>
      <c r="Z28" s="6" t="str">
        <f t="shared" si="3"/>
        <v/>
      </c>
      <c r="AA28" s="6" t="str">
        <f t="shared" si="4"/>
        <v/>
      </c>
      <c r="AB28" s="11" t="str">
        <f>IF(G28="男",data_kyogisha!A20,"")</f>
        <v/>
      </c>
      <c r="AC28" s="6" t="str">
        <f t="shared" si="5"/>
        <v/>
      </c>
      <c r="AD28" s="6" t="str">
        <f t="shared" si="6"/>
        <v/>
      </c>
      <c r="AE28" s="6" t="str">
        <f t="shared" si="7"/>
        <v/>
      </c>
      <c r="AF28" s="6" t="str">
        <f t="shared" si="8"/>
        <v/>
      </c>
      <c r="AG28" s="6" t="str">
        <f t="shared" si="9"/>
        <v/>
      </c>
      <c r="AH28" s="6" t="str">
        <f>IF(G28="女",data_kyogisha!A20,"")</f>
        <v/>
      </c>
      <c r="AI28" s="2">
        <f t="shared" si="11"/>
        <v>0</v>
      </c>
      <c r="AJ28" s="2" t="str">
        <f t="shared" si="10"/>
        <v/>
      </c>
      <c r="AK28" s="2">
        <f t="shared" si="12"/>
        <v>0</v>
      </c>
      <c r="AL28" s="2" t="str">
        <f t="shared" si="13"/>
        <v/>
      </c>
      <c r="AM28" s="2">
        <f t="shared" si="18"/>
        <v>0</v>
      </c>
      <c r="AN28" s="2" t="str">
        <f t="shared" si="19"/>
        <v/>
      </c>
      <c r="AO28" s="2">
        <f t="shared" si="16"/>
        <v>0</v>
      </c>
      <c r="AP28" s="2" t="str">
        <f t="shared" si="17"/>
        <v/>
      </c>
    </row>
    <row r="29" spans="1:42" x14ac:dyDescent="0.2">
      <c r="A29" s="38">
        <v>20</v>
      </c>
      <c r="B29" s="258"/>
      <c r="C29" s="55"/>
      <c r="D29" s="237"/>
      <c r="E29" s="237"/>
      <c r="F29" s="167"/>
      <c r="G29" s="55"/>
      <c r="H29" s="56"/>
      <c r="I29" s="57"/>
      <c r="J29" s="232"/>
      <c r="K29" s="241"/>
      <c r="L29" s="242"/>
      <c r="M29" s="241"/>
      <c r="N29" s="242"/>
      <c r="O29" s="58"/>
      <c r="P29" s="58"/>
      <c r="W29" s="6" t="str">
        <f t="shared" si="0"/>
        <v/>
      </c>
      <c r="X29" s="6" t="str">
        <f t="shared" si="1"/>
        <v/>
      </c>
      <c r="Y29" s="6" t="str">
        <f t="shared" si="2"/>
        <v/>
      </c>
      <c r="Z29" s="6" t="str">
        <f t="shared" si="3"/>
        <v/>
      </c>
      <c r="AA29" s="6" t="str">
        <f t="shared" si="4"/>
        <v/>
      </c>
      <c r="AB29" s="11" t="str">
        <f>IF(G29="男",data_kyogisha!A21,"")</f>
        <v/>
      </c>
      <c r="AC29" s="6" t="str">
        <f t="shared" si="5"/>
        <v/>
      </c>
      <c r="AD29" s="6" t="str">
        <f t="shared" si="6"/>
        <v/>
      </c>
      <c r="AE29" s="6" t="str">
        <f t="shared" si="7"/>
        <v/>
      </c>
      <c r="AF29" s="6" t="str">
        <f t="shared" si="8"/>
        <v/>
      </c>
      <c r="AG29" s="6" t="str">
        <f t="shared" si="9"/>
        <v/>
      </c>
      <c r="AH29" s="6" t="str">
        <f>IF(G29="女",data_kyogisha!A21,"")</f>
        <v/>
      </c>
      <c r="AI29" s="2">
        <f t="shared" si="11"/>
        <v>0</v>
      </c>
      <c r="AJ29" s="2" t="str">
        <f t="shared" si="10"/>
        <v/>
      </c>
      <c r="AK29" s="2">
        <f t="shared" si="12"/>
        <v>0</v>
      </c>
      <c r="AL29" s="2" t="str">
        <f t="shared" si="13"/>
        <v/>
      </c>
      <c r="AM29" s="2">
        <f t="shared" si="18"/>
        <v>0</v>
      </c>
      <c r="AN29" s="2" t="str">
        <f t="shared" si="19"/>
        <v/>
      </c>
      <c r="AO29" s="2">
        <f t="shared" si="16"/>
        <v>0</v>
      </c>
      <c r="AP29" s="2" t="str">
        <f t="shared" si="17"/>
        <v/>
      </c>
    </row>
    <row r="30" spans="1:42" x14ac:dyDescent="0.2">
      <c r="A30" s="38">
        <v>21</v>
      </c>
      <c r="B30" s="258"/>
      <c r="C30" s="55"/>
      <c r="D30" s="237"/>
      <c r="E30" s="237"/>
      <c r="F30" s="167"/>
      <c r="G30" s="55"/>
      <c r="H30" s="56"/>
      <c r="I30" s="57"/>
      <c r="J30" s="232"/>
      <c r="K30" s="241"/>
      <c r="L30" s="242"/>
      <c r="M30" s="241"/>
      <c r="N30" s="242"/>
      <c r="O30" s="58"/>
      <c r="P30" s="58"/>
      <c r="W30" s="6" t="str">
        <f t="shared" si="0"/>
        <v/>
      </c>
      <c r="X30" s="6" t="str">
        <f t="shared" si="1"/>
        <v/>
      </c>
      <c r="Y30" s="6" t="str">
        <f t="shared" si="2"/>
        <v/>
      </c>
      <c r="Z30" s="6" t="str">
        <f t="shared" si="3"/>
        <v/>
      </c>
      <c r="AA30" s="6" t="str">
        <f t="shared" si="4"/>
        <v/>
      </c>
      <c r="AB30" s="11" t="str">
        <f>IF(G30="男",data_kyogisha!A22,"")</f>
        <v/>
      </c>
      <c r="AC30" s="6" t="str">
        <f t="shared" si="5"/>
        <v/>
      </c>
      <c r="AD30" s="6" t="str">
        <f t="shared" si="6"/>
        <v/>
      </c>
      <c r="AE30" s="6" t="str">
        <f t="shared" si="7"/>
        <v/>
      </c>
      <c r="AF30" s="6" t="str">
        <f t="shared" si="8"/>
        <v/>
      </c>
      <c r="AG30" s="6" t="str">
        <f t="shared" si="9"/>
        <v/>
      </c>
      <c r="AH30" s="6" t="str">
        <f>IF(G30="女",data_kyogisha!A22,"")</f>
        <v/>
      </c>
      <c r="AI30" s="2">
        <f t="shared" si="11"/>
        <v>0</v>
      </c>
      <c r="AJ30" s="2" t="str">
        <f t="shared" si="10"/>
        <v/>
      </c>
      <c r="AK30" s="2">
        <f t="shared" si="12"/>
        <v>0</v>
      </c>
      <c r="AL30" s="2" t="str">
        <f t="shared" si="13"/>
        <v/>
      </c>
      <c r="AM30" s="2">
        <f t="shared" si="18"/>
        <v>0</v>
      </c>
      <c r="AN30" s="2" t="str">
        <f t="shared" si="19"/>
        <v/>
      </c>
      <c r="AO30" s="2">
        <f t="shared" si="16"/>
        <v>0</v>
      </c>
      <c r="AP30" s="2" t="str">
        <f t="shared" si="17"/>
        <v/>
      </c>
    </row>
    <row r="31" spans="1:42" x14ac:dyDescent="0.2">
      <c r="A31" s="38">
        <v>22</v>
      </c>
      <c r="B31" s="258"/>
      <c r="C31" s="55"/>
      <c r="D31" s="237"/>
      <c r="E31" s="237"/>
      <c r="F31" s="167"/>
      <c r="G31" s="55"/>
      <c r="H31" s="56"/>
      <c r="I31" s="57"/>
      <c r="J31" s="232"/>
      <c r="K31" s="241"/>
      <c r="L31" s="242"/>
      <c r="M31" s="241"/>
      <c r="N31" s="242"/>
      <c r="O31" s="58"/>
      <c r="P31" s="58"/>
      <c r="W31" s="6" t="str">
        <f t="shared" si="0"/>
        <v/>
      </c>
      <c r="X31" s="6" t="str">
        <f t="shared" si="1"/>
        <v/>
      </c>
      <c r="Y31" s="6" t="str">
        <f t="shared" si="2"/>
        <v/>
      </c>
      <c r="Z31" s="6" t="str">
        <f t="shared" si="3"/>
        <v/>
      </c>
      <c r="AA31" s="6" t="str">
        <f t="shared" si="4"/>
        <v/>
      </c>
      <c r="AB31" s="11" t="str">
        <f>IF(G31="男",data_kyogisha!A23,"")</f>
        <v/>
      </c>
      <c r="AC31" s="6" t="str">
        <f t="shared" si="5"/>
        <v/>
      </c>
      <c r="AD31" s="6" t="str">
        <f t="shared" si="6"/>
        <v/>
      </c>
      <c r="AE31" s="6" t="str">
        <f t="shared" si="7"/>
        <v/>
      </c>
      <c r="AF31" s="6" t="str">
        <f t="shared" si="8"/>
        <v/>
      </c>
      <c r="AG31" s="6" t="str">
        <f t="shared" si="9"/>
        <v/>
      </c>
      <c r="AH31" s="6" t="str">
        <f>IF(G31="女",data_kyogisha!A23,"")</f>
        <v/>
      </c>
      <c r="AI31" s="2">
        <f t="shared" si="11"/>
        <v>0</v>
      </c>
      <c r="AJ31" s="2" t="str">
        <f t="shared" si="10"/>
        <v/>
      </c>
      <c r="AK31" s="2">
        <f t="shared" si="12"/>
        <v>0</v>
      </c>
      <c r="AL31" s="2" t="str">
        <f t="shared" si="13"/>
        <v/>
      </c>
      <c r="AM31" s="2">
        <f t="shared" si="18"/>
        <v>0</v>
      </c>
      <c r="AN31" s="2" t="str">
        <f t="shared" si="19"/>
        <v/>
      </c>
      <c r="AO31" s="2">
        <f t="shared" si="16"/>
        <v>0</v>
      </c>
      <c r="AP31" s="2" t="str">
        <f t="shared" si="17"/>
        <v/>
      </c>
    </row>
    <row r="32" spans="1:42" x14ac:dyDescent="0.2">
      <c r="A32" s="38">
        <v>23</v>
      </c>
      <c r="B32" s="258"/>
      <c r="C32" s="55"/>
      <c r="D32" s="237"/>
      <c r="E32" s="237"/>
      <c r="F32" s="167"/>
      <c r="G32" s="55"/>
      <c r="H32" s="56"/>
      <c r="I32" s="57"/>
      <c r="J32" s="232"/>
      <c r="K32" s="241"/>
      <c r="L32" s="242"/>
      <c r="M32" s="241"/>
      <c r="N32" s="242"/>
      <c r="O32" s="58"/>
      <c r="P32" s="58"/>
      <c r="W32" s="6" t="str">
        <f t="shared" si="0"/>
        <v/>
      </c>
      <c r="X32" s="6" t="str">
        <f t="shared" si="1"/>
        <v/>
      </c>
      <c r="Y32" s="6" t="str">
        <f t="shared" si="2"/>
        <v/>
      </c>
      <c r="Z32" s="6" t="str">
        <f t="shared" si="3"/>
        <v/>
      </c>
      <c r="AA32" s="6" t="str">
        <f t="shared" si="4"/>
        <v/>
      </c>
      <c r="AB32" s="11" t="str">
        <f>IF(G32="男",data_kyogisha!A24,"")</f>
        <v/>
      </c>
      <c r="AC32" s="6" t="str">
        <f t="shared" si="5"/>
        <v/>
      </c>
      <c r="AD32" s="6" t="str">
        <f t="shared" si="6"/>
        <v/>
      </c>
      <c r="AE32" s="6" t="str">
        <f t="shared" si="7"/>
        <v/>
      </c>
      <c r="AF32" s="6" t="str">
        <f t="shared" si="8"/>
        <v/>
      </c>
      <c r="AG32" s="6" t="str">
        <f t="shared" si="9"/>
        <v/>
      </c>
      <c r="AH32" s="6" t="str">
        <f>IF(G32="女",data_kyogisha!A24,"")</f>
        <v/>
      </c>
      <c r="AI32" s="2">
        <f t="shared" si="11"/>
        <v>0</v>
      </c>
      <c r="AJ32" s="2" t="str">
        <f t="shared" si="10"/>
        <v/>
      </c>
      <c r="AK32" s="2">
        <f t="shared" si="12"/>
        <v>0</v>
      </c>
      <c r="AL32" s="2" t="str">
        <f t="shared" si="13"/>
        <v/>
      </c>
      <c r="AM32" s="2">
        <f t="shared" si="18"/>
        <v>0</v>
      </c>
      <c r="AN32" s="2" t="str">
        <f t="shared" si="19"/>
        <v/>
      </c>
      <c r="AO32" s="2">
        <f t="shared" si="16"/>
        <v>0</v>
      </c>
      <c r="AP32" s="2" t="str">
        <f t="shared" si="17"/>
        <v/>
      </c>
    </row>
    <row r="33" spans="1:42" x14ac:dyDescent="0.2">
      <c r="A33" s="38">
        <v>24</v>
      </c>
      <c r="B33" s="258"/>
      <c r="C33" s="55"/>
      <c r="D33" s="237"/>
      <c r="E33" s="237"/>
      <c r="F33" s="167"/>
      <c r="G33" s="55"/>
      <c r="H33" s="56"/>
      <c r="I33" s="57"/>
      <c r="J33" s="232"/>
      <c r="K33" s="241"/>
      <c r="L33" s="242"/>
      <c r="M33" s="241"/>
      <c r="N33" s="242"/>
      <c r="O33" s="58"/>
      <c r="P33" s="58"/>
      <c r="W33" s="6" t="str">
        <f t="shared" si="0"/>
        <v/>
      </c>
      <c r="X33" s="6" t="str">
        <f t="shared" si="1"/>
        <v/>
      </c>
      <c r="Y33" s="6" t="str">
        <f t="shared" si="2"/>
        <v/>
      </c>
      <c r="Z33" s="6" t="str">
        <f t="shared" si="3"/>
        <v/>
      </c>
      <c r="AA33" s="6" t="str">
        <f t="shared" si="4"/>
        <v/>
      </c>
      <c r="AB33" s="11" t="str">
        <f>IF(G33="男",data_kyogisha!A25,"")</f>
        <v/>
      </c>
      <c r="AC33" s="6" t="str">
        <f t="shared" si="5"/>
        <v/>
      </c>
      <c r="AD33" s="6" t="str">
        <f t="shared" si="6"/>
        <v/>
      </c>
      <c r="AE33" s="6" t="str">
        <f t="shared" si="7"/>
        <v/>
      </c>
      <c r="AF33" s="6" t="str">
        <f t="shared" si="8"/>
        <v/>
      </c>
      <c r="AG33" s="6" t="str">
        <f t="shared" si="9"/>
        <v/>
      </c>
      <c r="AH33" s="6" t="str">
        <f>IF(G33="女",data_kyogisha!A25,"")</f>
        <v/>
      </c>
      <c r="AI33" s="2">
        <f t="shared" si="11"/>
        <v>0</v>
      </c>
      <c r="AJ33" s="2" t="str">
        <f t="shared" si="10"/>
        <v/>
      </c>
      <c r="AK33" s="2">
        <f t="shared" si="12"/>
        <v>0</v>
      </c>
      <c r="AL33" s="2" t="str">
        <f t="shared" si="13"/>
        <v/>
      </c>
      <c r="AM33" s="2">
        <f t="shared" si="18"/>
        <v>0</v>
      </c>
      <c r="AN33" s="2" t="str">
        <f t="shared" si="19"/>
        <v/>
      </c>
      <c r="AO33" s="2">
        <f t="shared" si="16"/>
        <v>0</v>
      </c>
      <c r="AP33" s="2" t="str">
        <f t="shared" si="17"/>
        <v/>
      </c>
    </row>
    <row r="34" spans="1:42" x14ac:dyDescent="0.2">
      <c r="A34" s="38">
        <v>25</v>
      </c>
      <c r="B34" s="258"/>
      <c r="C34" s="55"/>
      <c r="D34" s="237"/>
      <c r="E34" s="237"/>
      <c r="F34" s="167"/>
      <c r="G34" s="55"/>
      <c r="H34" s="56"/>
      <c r="I34" s="57"/>
      <c r="J34" s="232"/>
      <c r="K34" s="241"/>
      <c r="L34" s="242"/>
      <c r="M34" s="241"/>
      <c r="N34" s="242"/>
      <c r="O34" s="58"/>
      <c r="P34" s="58"/>
      <c r="W34" s="6" t="str">
        <f t="shared" si="0"/>
        <v/>
      </c>
      <c r="X34" s="6" t="str">
        <f t="shared" si="1"/>
        <v/>
      </c>
      <c r="Y34" s="6" t="str">
        <f t="shared" si="2"/>
        <v/>
      </c>
      <c r="Z34" s="6" t="str">
        <f t="shared" si="3"/>
        <v/>
      </c>
      <c r="AA34" s="6" t="str">
        <f t="shared" si="4"/>
        <v/>
      </c>
      <c r="AB34" s="11" t="str">
        <f>IF(G34="男",data_kyogisha!A26,"")</f>
        <v/>
      </c>
      <c r="AC34" s="6" t="str">
        <f t="shared" si="5"/>
        <v/>
      </c>
      <c r="AD34" s="6" t="str">
        <f t="shared" si="6"/>
        <v/>
      </c>
      <c r="AE34" s="6" t="str">
        <f t="shared" si="7"/>
        <v/>
      </c>
      <c r="AF34" s="6" t="str">
        <f t="shared" si="8"/>
        <v/>
      </c>
      <c r="AG34" s="6" t="str">
        <f t="shared" si="9"/>
        <v/>
      </c>
      <c r="AH34" s="6" t="str">
        <f>IF(G34="女",data_kyogisha!A26,"")</f>
        <v/>
      </c>
      <c r="AI34" s="2">
        <f t="shared" si="11"/>
        <v>0</v>
      </c>
      <c r="AJ34" s="2" t="str">
        <f t="shared" si="10"/>
        <v/>
      </c>
      <c r="AK34" s="2">
        <f t="shared" si="12"/>
        <v>0</v>
      </c>
      <c r="AL34" s="2" t="str">
        <f t="shared" si="13"/>
        <v/>
      </c>
      <c r="AM34" s="2">
        <f t="shared" si="18"/>
        <v>0</v>
      </c>
      <c r="AN34" s="2" t="str">
        <f t="shared" si="19"/>
        <v/>
      </c>
      <c r="AO34" s="2">
        <f t="shared" si="16"/>
        <v>0</v>
      </c>
      <c r="AP34" s="2" t="str">
        <f t="shared" si="17"/>
        <v/>
      </c>
    </row>
    <row r="35" spans="1:42" x14ac:dyDescent="0.2">
      <c r="A35" s="38">
        <v>26</v>
      </c>
      <c r="B35" s="258"/>
      <c r="C35" s="55"/>
      <c r="D35" s="237"/>
      <c r="E35" s="237"/>
      <c r="F35" s="167"/>
      <c r="G35" s="55"/>
      <c r="H35" s="56"/>
      <c r="I35" s="57"/>
      <c r="J35" s="232"/>
      <c r="K35" s="241"/>
      <c r="L35" s="242"/>
      <c r="M35" s="241"/>
      <c r="N35" s="242"/>
      <c r="O35" s="58"/>
      <c r="P35" s="58"/>
      <c r="W35" s="6" t="str">
        <f t="shared" si="0"/>
        <v/>
      </c>
      <c r="X35" s="6" t="str">
        <f t="shared" si="1"/>
        <v/>
      </c>
      <c r="Y35" s="6" t="str">
        <f t="shared" si="2"/>
        <v/>
      </c>
      <c r="Z35" s="6" t="str">
        <f t="shared" si="3"/>
        <v/>
      </c>
      <c r="AA35" s="6" t="str">
        <f t="shared" si="4"/>
        <v/>
      </c>
      <c r="AB35" s="11" t="str">
        <f>IF(G35="男",data_kyogisha!A27,"")</f>
        <v/>
      </c>
      <c r="AC35" s="6" t="str">
        <f t="shared" si="5"/>
        <v/>
      </c>
      <c r="AD35" s="6" t="str">
        <f t="shared" si="6"/>
        <v/>
      </c>
      <c r="AE35" s="6" t="str">
        <f t="shared" si="7"/>
        <v/>
      </c>
      <c r="AF35" s="6" t="str">
        <f t="shared" si="8"/>
        <v/>
      </c>
      <c r="AG35" s="6" t="str">
        <f t="shared" si="9"/>
        <v/>
      </c>
      <c r="AH35" s="6" t="str">
        <f>IF(G35="女",data_kyogisha!A27,"")</f>
        <v/>
      </c>
      <c r="AI35" s="2">
        <f t="shared" si="11"/>
        <v>0</v>
      </c>
      <c r="AJ35" s="2" t="str">
        <f t="shared" si="10"/>
        <v/>
      </c>
      <c r="AK35" s="2">
        <f t="shared" si="12"/>
        <v>0</v>
      </c>
      <c r="AL35" s="2" t="str">
        <f t="shared" si="13"/>
        <v/>
      </c>
      <c r="AM35" s="2">
        <f t="shared" si="18"/>
        <v>0</v>
      </c>
      <c r="AN35" s="2" t="str">
        <f t="shared" si="19"/>
        <v/>
      </c>
      <c r="AO35" s="2">
        <f t="shared" si="16"/>
        <v>0</v>
      </c>
      <c r="AP35" s="2" t="str">
        <f t="shared" si="17"/>
        <v/>
      </c>
    </row>
    <row r="36" spans="1:42" x14ac:dyDescent="0.2">
      <c r="A36" s="38">
        <v>27</v>
      </c>
      <c r="B36" s="258"/>
      <c r="C36" s="55"/>
      <c r="D36" s="237"/>
      <c r="E36" s="237"/>
      <c r="F36" s="167"/>
      <c r="G36" s="55"/>
      <c r="H36" s="56"/>
      <c r="I36" s="57"/>
      <c r="J36" s="232"/>
      <c r="K36" s="241"/>
      <c r="L36" s="242"/>
      <c r="M36" s="241"/>
      <c r="N36" s="242"/>
      <c r="O36" s="58"/>
      <c r="P36" s="58"/>
      <c r="W36" s="6" t="str">
        <f t="shared" si="0"/>
        <v/>
      </c>
      <c r="X36" s="6" t="str">
        <f t="shared" si="1"/>
        <v/>
      </c>
      <c r="Y36" s="6" t="str">
        <f t="shared" si="2"/>
        <v/>
      </c>
      <c r="Z36" s="6" t="str">
        <f t="shared" si="3"/>
        <v/>
      </c>
      <c r="AA36" s="6" t="str">
        <f t="shared" si="4"/>
        <v/>
      </c>
      <c r="AB36" s="11" t="str">
        <f>IF(G36="男",data_kyogisha!A28,"")</f>
        <v/>
      </c>
      <c r="AC36" s="6" t="str">
        <f t="shared" si="5"/>
        <v/>
      </c>
      <c r="AD36" s="6" t="str">
        <f t="shared" si="6"/>
        <v/>
      </c>
      <c r="AE36" s="6" t="str">
        <f t="shared" si="7"/>
        <v/>
      </c>
      <c r="AF36" s="6" t="str">
        <f t="shared" si="8"/>
        <v/>
      </c>
      <c r="AG36" s="6" t="str">
        <f t="shared" si="9"/>
        <v/>
      </c>
      <c r="AH36" s="6" t="str">
        <f>IF(G36="女",data_kyogisha!A28,"")</f>
        <v/>
      </c>
      <c r="AI36" s="2">
        <f t="shared" si="11"/>
        <v>0</v>
      </c>
      <c r="AJ36" s="2" t="str">
        <f t="shared" si="10"/>
        <v/>
      </c>
      <c r="AK36" s="2">
        <f t="shared" si="12"/>
        <v>0</v>
      </c>
      <c r="AL36" s="2" t="str">
        <f t="shared" si="13"/>
        <v/>
      </c>
      <c r="AM36" s="2">
        <f t="shared" si="18"/>
        <v>0</v>
      </c>
      <c r="AN36" s="2" t="str">
        <f t="shared" si="19"/>
        <v/>
      </c>
      <c r="AO36" s="2">
        <f t="shared" si="16"/>
        <v>0</v>
      </c>
      <c r="AP36" s="2" t="str">
        <f t="shared" si="17"/>
        <v/>
      </c>
    </row>
    <row r="37" spans="1:42" x14ac:dyDescent="0.2">
      <c r="A37" s="38">
        <v>28</v>
      </c>
      <c r="B37" s="258"/>
      <c r="C37" s="55"/>
      <c r="D37" s="237"/>
      <c r="E37" s="237"/>
      <c r="F37" s="167"/>
      <c r="G37" s="55"/>
      <c r="H37" s="56"/>
      <c r="I37" s="57"/>
      <c r="J37" s="232"/>
      <c r="K37" s="241"/>
      <c r="L37" s="242"/>
      <c r="M37" s="241"/>
      <c r="N37" s="242"/>
      <c r="O37" s="58"/>
      <c r="P37" s="58"/>
      <c r="W37" s="6" t="str">
        <f t="shared" si="0"/>
        <v/>
      </c>
      <c r="X37" s="6" t="str">
        <f t="shared" si="1"/>
        <v/>
      </c>
      <c r="Y37" s="6" t="str">
        <f t="shared" si="2"/>
        <v/>
      </c>
      <c r="Z37" s="6" t="str">
        <f t="shared" si="3"/>
        <v/>
      </c>
      <c r="AA37" s="6" t="str">
        <f t="shared" si="4"/>
        <v/>
      </c>
      <c r="AB37" s="11" t="str">
        <f>IF(G37="男",data_kyogisha!A29,"")</f>
        <v/>
      </c>
      <c r="AC37" s="6" t="str">
        <f t="shared" si="5"/>
        <v/>
      </c>
      <c r="AD37" s="6" t="str">
        <f t="shared" si="6"/>
        <v/>
      </c>
      <c r="AE37" s="6" t="str">
        <f t="shared" si="7"/>
        <v/>
      </c>
      <c r="AF37" s="6" t="str">
        <f t="shared" si="8"/>
        <v/>
      </c>
      <c r="AG37" s="6" t="str">
        <f t="shared" si="9"/>
        <v/>
      </c>
      <c r="AH37" s="6" t="str">
        <f>IF(G37="女",data_kyogisha!A29,"")</f>
        <v/>
      </c>
      <c r="AI37" s="2">
        <f t="shared" si="11"/>
        <v>0</v>
      </c>
      <c r="AJ37" s="2" t="str">
        <f t="shared" si="10"/>
        <v/>
      </c>
      <c r="AK37" s="2">
        <f t="shared" si="12"/>
        <v>0</v>
      </c>
      <c r="AL37" s="2" t="str">
        <f t="shared" si="13"/>
        <v/>
      </c>
      <c r="AM37" s="2">
        <f t="shared" si="18"/>
        <v>0</v>
      </c>
      <c r="AN37" s="2" t="str">
        <f t="shared" si="19"/>
        <v/>
      </c>
      <c r="AO37" s="2">
        <f t="shared" si="16"/>
        <v>0</v>
      </c>
      <c r="AP37" s="2" t="str">
        <f t="shared" si="17"/>
        <v/>
      </c>
    </row>
    <row r="38" spans="1:42" x14ac:dyDescent="0.2">
      <c r="A38" s="38">
        <v>29</v>
      </c>
      <c r="B38" s="258"/>
      <c r="C38" s="55"/>
      <c r="D38" s="237"/>
      <c r="E38" s="237"/>
      <c r="F38" s="167"/>
      <c r="G38" s="55"/>
      <c r="H38" s="56"/>
      <c r="I38" s="57"/>
      <c r="J38" s="232"/>
      <c r="K38" s="241"/>
      <c r="L38" s="242"/>
      <c r="M38" s="241"/>
      <c r="N38" s="242"/>
      <c r="O38" s="58"/>
      <c r="P38" s="58"/>
      <c r="W38" s="6" t="str">
        <f t="shared" si="0"/>
        <v/>
      </c>
      <c r="X38" s="6" t="str">
        <f t="shared" si="1"/>
        <v/>
      </c>
      <c r="Y38" s="6" t="str">
        <f t="shared" si="2"/>
        <v/>
      </c>
      <c r="Z38" s="6" t="str">
        <f t="shared" si="3"/>
        <v/>
      </c>
      <c r="AA38" s="6" t="str">
        <f t="shared" si="4"/>
        <v/>
      </c>
      <c r="AB38" s="11" t="str">
        <f>IF(G38="男",data_kyogisha!A30,"")</f>
        <v/>
      </c>
      <c r="AC38" s="6" t="str">
        <f t="shared" si="5"/>
        <v/>
      </c>
      <c r="AD38" s="6" t="str">
        <f t="shared" si="6"/>
        <v/>
      </c>
      <c r="AE38" s="6" t="str">
        <f t="shared" si="7"/>
        <v/>
      </c>
      <c r="AF38" s="6" t="str">
        <f t="shared" si="8"/>
        <v/>
      </c>
      <c r="AG38" s="6" t="str">
        <f t="shared" si="9"/>
        <v/>
      </c>
      <c r="AH38" s="6" t="str">
        <f>IF(G38="女",data_kyogisha!A30,"")</f>
        <v/>
      </c>
      <c r="AI38" s="2">
        <f t="shared" si="11"/>
        <v>0</v>
      </c>
      <c r="AJ38" s="2" t="str">
        <f t="shared" si="10"/>
        <v/>
      </c>
      <c r="AK38" s="2">
        <f t="shared" si="12"/>
        <v>0</v>
      </c>
      <c r="AL38" s="2" t="str">
        <f t="shared" si="13"/>
        <v/>
      </c>
      <c r="AM38" s="2">
        <f t="shared" si="18"/>
        <v>0</v>
      </c>
      <c r="AN38" s="2" t="str">
        <f t="shared" si="19"/>
        <v/>
      </c>
      <c r="AO38" s="2">
        <f t="shared" si="16"/>
        <v>0</v>
      </c>
      <c r="AP38" s="2" t="str">
        <f t="shared" si="17"/>
        <v/>
      </c>
    </row>
    <row r="39" spans="1:42" x14ac:dyDescent="0.2">
      <c r="A39" s="38">
        <v>30</v>
      </c>
      <c r="B39" s="258"/>
      <c r="C39" s="55"/>
      <c r="D39" s="237"/>
      <c r="E39" s="237"/>
      <c r="F39" s="167"/>
      <c r="G39" s="55"/>
      <c r="H39" s="56"/>
      <c r="I39" s="57"/>
      <c r="J39" s="232"/>
      <c r="K39" s="241"/>
      <c r="L39" s="242"/>
      <c r="M39" s="241"/>
      <c r="N39" s="242"/>
      <c r="O39" s="58"/>
      <c r="P39" s="58"/>
      <c r="W39" s="6" t="str">
        <f t="shared" si="0"/>
        <v/>
      </c>
      <c r="X39" s="6" t="str">
        <f t="shared" si="1"/>
        <v/>
      </c>
      <c r="Y39" s="6" t="str">
        <f t="shared" si="2"/>
        <v/>
      </c>
      <c r="Z39" s="6" t="str">
        <f t="shared" si="3"/>
        <v/>
      </c>
      <c r="AA39" s="6" t="str">
        <f t="shared" si="4"/>
        <v/>
      </c>
      <c r="AB39" s="11" t="str">
        <f>IF(G39="男",data_kyogisha!A31,"")</f>
        <v/>
      </c>
      <c r="AC39" s="6" t="str">
        <f t="shared" si="5"/>
        <v/>
      </c>
      <c r="AD39" s="6" t="str">
        <f t="shared" si="6"/>
        <v/>
      </c>
      <c r="AE39" s="6" t="str">
        <f t="shared" si="7"/>
        <v/>
      </c>
      <c r="AF39" s="6" t="str">
        <f t="shared" si="8"/>
        <v/>
      </c>
      <c r="AG39" s="6" t="str">
        <f t="shared" si="9"/>
        <v/>
      </c>
      <c r="AH39" s="6" t="str">
        <f>IF(G39="女",data_kyogisha!A31,"")</f>
        <v/>
      </c>
      <c r="AI39" s="2">
        <f t="shared" si="11"/>
        <v>0</v>
      </c>
      <c r="AJ39" s="2" t="str">
        <f t="shared" si="10"/>
        <v/>
      </c>
      <c r="AK39" s="2">
        <f t="shared" si="12"/>
        <v>0</v>
      </c>
      <c r="AL39" s="2" t="str">
        <f t="shared" si="13"/>
        <v/>
      </c>
      <c r="AM39" s="2">
        <f t="shared" si="18"/>
        <v>0</v>
      </c>
      <c r="AN39" s="2" t="str">
        <f t="shared" si="19"/>
        <v/>
      </c>
      <c r="AO39" s="2">
        <f t="shared" si="16"/>
        <v>0</v>
      </c>
      <c r="AP39" s="2" t="str">
        <f t="shared" si="17"/>
        <v/>
      </c>
    </row>
    <row r="40" spans="1:42" x14ac:dyDescent="0.2">
      <c r="A40" s="38">
        <v>31</v>
      </c>
      <c r="B40" s="258"/>
      <c r="C40" s="55"/>
      <c r="D40" s="237"/>
      <c r="E40" s="237"/>
      <c r="F40" s="167"/>
      <c r="G40" s="55"/>
      <c r="H40" s="56"/>
      <c r="I40" s="57"/>
      <c r="J40" s="232"/>
      <c r="K40" s="241"/>
      <c r="L40" s="242"/>
      <c r="M40" s="241"/>
      <c r="N40" s="242"/>
      <c r="O40" s="58"/>
      <c r="P40" s="58"/>
      <c r="W40" s="6" t="str">
        <f t="shared" si="0"/>
        <v/>
      </c>
      <c r="X40" s="6" t="str">
        <f t="shared" si="1"/>
        <v/>
      </c>
      <c r="Y40" s="6" t="str">
        <f t="shared" si="2"/>
        <v/>
      </c>
      <c r="Z40" s="6" t="str">
        <f t="shared" si="3"/>
        <v/>
      </c>
      <c r="AA40" s="6" t="str">
        <f t="shared" si="4"/>
        <v/>
      </c>
      <c r="AB40" s="11" t="str">
        <f>IF(G40="男",data_kyogisha!A32,"")</f>
        <v/>
      </c>
      <c r="AC40" s="6" t="str">
        <f t="shared" si="5"/>
        <v/>
      </c>
      <c r="AD40" s="6" t="str">
        <f t="shared" si="6"/>
        <v/>
      </c>
      <c r="AE40" s="6" t="str">
        <f t="shared" si="7"/>
        <v/>
      </c>
      <c r="AF40" s="6" t="str">
        <f t="shared" si="8"/>
        <v/>
      </c>
      <c r="AG40" s="6" t="str">
        <f t="shared" si="9"/>
        <v/>
      </c>
      <c r="AH40" s="6" t="str">
        <f>IF(G40="女",data_kyogisha!A32,"")</f>
        <v/>
      </c>
      <c r="AI40" s="2">
        <f t="shared" si="11"/>
        <v>0</v>
      </c>
      <c r="AJ40" s="2" t="str">
        <f t="shared" si="10"/>
        <v/>
      </c>
      <c r="AK40" s="2">
        <f t="shared" si="12"/>
        <v>0</v>
      </c>
      <c r="AL40" s="2" t="str">
        <f t="shared" si="13"/>
        <v/>
      </c>
      <c r="AM40" s="2">
        <f t="shared" si="18"/>
        <v>0</v>
      </c>
      <c r="AN40" s="2" t="str">
        <f t="shared" si="19"/>
        <v/>
      </c>
      <c r="AO40" s="2">
        <f t="shared" si="16"/>
        <v>0</v>
      </c>
      <c r="AP40" s="2" t="str">
        <f t="shared" si="17"/>
        <v/>
      </c>
    </row>
    <row r="41" spans="1:42" x14ac:dyDescent="0.2">
      <c r="A41" s="38">
        <v>32</v>
      </c>
      <c r="B41" s="258"/>
      <c r="C41" s="55"/>
      <c r="D41" s="237"/>
      <c r="E41" s="237"/>
      <c r="F41" s="167"/>
      <c r="G41" s="55"/>
      <c r="H41" s="56"/>
      <c r="I41" s="57"/>
      <c r="J41" s="232"/>
      <c r="K41" s="241"/>
      <c r="L41" s="242"/>
      <c r="M41" s="241"/>
      <c r="N41" s="242"/>
      <c r="O41" s="58"/>
      <c r="P41" s="58"/>
      <c r="W41" s="6" t="str">
        <f t="shared" si="0"/>
        <v/>
      </c>
      <c r="X41" s="6" t="str">
        <f t="shared" si="1"/>
        <v/>
      </c>
      <c r="Y41" s="6" t="str">
        <f t="shared" si="2"/>
        <v/>
      </c>
      <c r="Z41" s="6" t="str">
        <f t="shared" si="3"/>
        <v/>
      </c>
      <c r="AA41" s="6" t="str">
        <f t="shared" si="4"/>
        <v/>
      </c>
      <c r="AB41" s="11" t="str">
        <f>IF(G41="男",data_kyogisha!A33,"")</f>
        <v/>
      </c>
      <c r="AC41" s="6" t="str">
        <f t="shared" si="5"/>
        <v/>
      </c>
      <c r="AD41" s="6" t="str">
        <f t="shared" si="6"/>
        <v/>
      </c>
      <c r="AE41" s="6" t="str">
        <f t="shared" si="7"/>
        <v/>
      </c>
      <c r="AF41" s="6" t="str">
        <f t="shared" si="8"/>
        <v/>
      </c>
      <c r="AG41" s="6" t="str">
        <f t="shared" si="9"/>
        <v/>
      </c>
      <c r="AH41" s="6" t="str">
        <f>IF(G41="女",data_kyogisha!A33,"")</f>
        <v/>
      </c>
      <c r="AI41" s="2">
        <f t="shared" si="11"/>
        <v>0</v>
      </c>
      <c r="AJ41" s="2" t="str">
        <f t="shared" si="10"/>
        <v/>
      </c>
      <c r="AK41" s="2">
        <f t="shared" si="12"/>
        <v>0</v>
      </c>
      <c r="AL41" s="2" t="str">
        <f t="shared" si="13"/>
        <v/>
      </c>
      <c r="AM41" s="2">
        <f t="shared" si="18"/>
        <v>0</v>
      </c>
      <c r="AN41" s="2" t="str">
        <f t="shared" si="19"/>
        <v/>
      </c>
      <c r="AO41" s="2">
        <f t="shared" si="16"/>
        <v>0</v>
      </c>
      <c r="AP41" s="2" t="str">
        <f t="shared" si="17"/>
        <v/>
      </c>
    </row>
    <row r="42" spans="1:42" x14ac:dyDescent="0.2">
      <c r="A42" s="38">
        <v>33</v>
      </c>
      <c r="B42" s="258"/>
      <c r="C42" s="55"/>
      <c r="D42" s="237"/>
      <c r="E42" s="237"/>
      <c r="F42" s="167"/>
      <c r="G42" s="55"/>
      <c r="H42" s="56"/>
      <c r="I42" s="57"/>
      <c r="J42" s="232"/>
      <c r="K42" s="241"/>
      <c r="L42" s="242"/>
      <c r="M42" s="241"/>
      <c r="N42" s="242"/>
      <c r="O42" s="58"/>
      <c r="P42" s="58"/>
      <c r="W42" s="6" t="str">
        <f t="shared" ref="W42:W74" si="20">IF(G42="男",C42,"")</f>
        <v/>
      </c>
      <c r="X42" s="6" t="str">
        <f t="shared" ref="X42:X74" si="21">IF(G42="男",D42,"")</f>
        <v/>
      </c>
      <c r="Y42" s="6" t="str">
        <f t="shared" ref="Y42:Y74" si="22">IF(G42="男",E42,"")</f>
        <v/>
      </c>
      <c r="Z42" s="6" t="str">
        <f t="shared" ref="Z42:Z74" si="23">IF(G42="男",G42,"")</f>
        <v/>
      </c>
      <c r="AA42" s="6" t="str">
        <f t="shared" ref="AA42:AA74" si="24">IF(G42="男",IF(H42="","",H42),"")</f>
        <v/>
      </c>
      <c r="AB42" s="11" t="str">
        <f>IF(G42="男",data_kyogisha!A34,"")</f>
        <v/>
      </c>
      <c r="AC42" s="6" t="str">
        <f t="shared" ref="AC42:AC73" si="25">IF(G42="女",C42,"")</f>
        <v/>
      </c>
      <c r="AD42" s="6" t="str">
        <f t="shared" ref="AD42:AD73" si="26">IF(G42="女",D42,"")</f>
        <v/>
      </c>
      <c r="AE42" s="6" t="str">
        <f t="shared" ref="AE42:AE74" si="27">IF(G42="女",E42,"")</f>
        <v/>
      </c>
      <c r="AF42" s="6" t="str">
        <f t="shared" ref="AF42:AF73" si="28">IF(G42="女",G42,"")</f>
        <v/>
      </c>
      <c r="AG42" s="6" t="str">
        <f t="shared" ref="AG42:AG74" si="29">IF(G42="女",IF(H42="","",H42),"")</f>
        <v/>
      </c>
      <c r="AH42" s="6" t="str">
        <f>IF(G42="女",data_kyogisha!A34,"")</f>
        <v/>
      </c>
      <c r="AI42" s="2">
        <f t="shared" si="11"/>
        <v>0</v>
      </c>
      <c r="AJ42" s="2" t="str">
        <f t="shared" si="10"/>
        <v/>
      </c>
      <c r="AK42" s="2">
        <f t="shared" si="12"/>
        <v>0</v>
      </c>
      <c r="AL42" s="2" t="str">
        <f t="shared" si="13"/>
        <v/>
      </c>
      <c r="AM42" s="2">
        <f t="shared" si="18"/>
        <v>0</v>
      </c>
      <c r="AN42" s="2" t="str">
        <f t="shared" si="19"/>
        <v/>
      </c>
      <c r="AO42" s="2">
        <f t="shared" si="16"/>
        <v>0</v>
      </c>
      <c r="AP42" s="2" t="str">
        <f t="shared" si="17"/>
        <v/>
      </c>
    </row>
    <row r="43" spans="1:42" x14ac:dyDescent="0.2">
      <c r="A43" s="38">
        <v>34</v>
      </c>
      <c r="B43" s="258"/>
      <c r="C43" s="55"/>
      <c r="D43" s="237"/>
      <c r="E43" s="237"/>
      <c r="F43" s="167"/>
      <c r="G43" s="55"/>
      <c r="H43" s="56"/>
      <c r="I43" s="57"/>
      <c r="J43" s="232"/>
      <c r="K43" s="241"/>
      <c r="L43" s="242"/>
      <c r="M43" s="241"/>
      <c r="N43" s="242"/>
      <c r="O43" s="58"/>
      <c r="P43" s="58"/>
      <c r="W43" s="6" t="str">
        <f t="shared" si="20"/>
        <v/>
      </c>
      <c r="X43" s="6" t="str">
        <f t="shared" si="21"/>
        <v/>
      </c>
      <c r="Y43" s="6" t="str">
        <f t="shared" si="22"/>
        <v/>
      </c>
      <c r="Z43" s="6" t="str">
        <f t="shared" si="23"/>
        <v/>
      </c>
      <c r="AA43" s="6" t="str">
        <f t="shared" si="24"/>
        <v/>
      </c>
      <c r="AB43" s="11" t="str">
        <f>IF(G43="男",data_kyogisha!A35,"")</f>
        <v/>
      </c>
      <c r="AC43" s="6" t="str">
        <f t="shared" si="25"/>
        <v/>
      </c>
      <c r="AD43" s="6" t="str">
        <f t="shared" si="26"/>
        <v/>
      </c>
      <c r="AE43" s="6" t="str">
        <f t="shared" si="27"/>
        <v/>
      </c>
      <c r="AF43" s="6" t="str">
        <f t="shared" si="28"/>
        <v/>
      </c>
      <c r="AG43" s="6" t="str">
        <f t="shared" si="29"/>
        <v/>
      </c>
      <c r="AH43" s="6" t="str">
        <f>IF(G43="女",data_kyogisha!A35,"")</f>
        <v/>
      </c>
      <c r="AI43" s="2">
        <f t="shared" si="11"/>
        <v>0</v>
      </c>
      <c r="AJ43" s="2" t="str">
        <f t="shared" si="10"/>
        <v/>
      </c>
      <c r="AK43" s="2">
        <f t="shared" si="12"/>
        <v>0</v>
      </c>
      <c r="AL43" s="2" t="str">
        <f t="shared" si="13"/>
        <v/>
      </c>
      <c r="AM43" s="2">
        <f t="shared" si="18"/>
        <v>0</v>
      </c>
      <c r="AN43" s="2" t="str">
        <f t="shared" si="19"/>
        <v/>
      </c>
      <c r="AO43" s="2">
        <f t="shared" si="16"/>
        <v>0</v>
      </c>
      <c r="AP43" s="2" t="str">
        <f t="shared" si="17"/>
        <v/>
      </c>
    </row>
    <row r="44" spans="1:42" x14ac:dyDescent="0.2">
      <c r="A44" s="38">
        <v>35</v>
      </c>
      <c r="B44" s="258"/>
      <c r="C44" s="55"/>
      <c r="D44" s="237"/>
      <c r="E44" s="237"/>
      <c r="F44" s="167"/>
      <c r="G44" s="55"/>
      <c r="H44" s="56"/>
      <c r="I44" s="57"/>
      <c r="J44" s="232"/>
      <c r="K44" s="241"/>
      <c r="L44" s="242"/>
      <c r="M44" s="241"/>
      <c r="N44" s="242"/>
      <c r="O44" s="58"/>
      <c r="P44" s="58"/>
      <c r="W44" s="6" t="str">
        <f t="shared" si="20"/>
        <v/>
      </c>
      <c r="X44" s="6" t="str">
        <f t="shared" si="21"/>
        <v/>
      </c>
      <c r="Y44" s="6" t="str">
        <f t="shared" si="22"/>
        <v/>
      </c>
      <c r="Z44" s="6" t="str">
        <f t="shared" si="23"/>
        <v/>
      </c>
      <c r="AA44" s="6" t="str">
        <f t="shared" si="24"/>
        <v/>
      </c>
      <c r="AB44" s="11" t="str">
        <f>IF(G44="男",data_kyogisha!A36,"")</f>
        <v/>
      </c>
      <c r="AC44" s="6" t="str">
        <f t="shared" si="25"/>
        <v/>
      </c>
      <c r="AD44" s="6" t="str">
        <f t="shared" si="26"/>
        <v/>
      </c>
      <c r="AE44" s="6" t="str">
        <f t="shared" si="27"/>
        <v/>
      </c>
      <c r="AF44" s="6" t="str">
        <f t="shared" si="28"/>
        <v/>
      </c>
      <c r="AG44" s="6" t="str">
        <f t="shared" si="29"/>
        <v/>
      </c>
      <c r="AH44" s="6" t="str">
        <f>IF(G44="女",data_kyogisha!A36,"")</f>
        <v/>
      </c>
      <c r="AI44" s="2">
        <f t="shared" si="11"/>
        <v>0</v>
      </c>
      <c r="AJ44" s="2" t="str">
        <f t="shared" si="10"/>
        <v/>
      </c>
      <c r="AK44" s="2">
        <f t="shared" si="12"/>
        <v>0</v>
      </c>
      <c r="AL44" s="2" t="str">
        <f t="shared" si="13"/>
        <v/>
      </c>
      <c r="AM44" s="2">
        <f t="shared" si="18"/>
        <v>0</v>
      </c>
      <c r="AN44" s="2" t="str">
        <f t="shared" si="19"/>
        <v/>
      </c>
      <c r="AO44" s="2">
        <f t="shared" si="16"/>
        <v>0</v>
      </c>
      <c r="AP44" s="2" t="str">
        <f t="shared" si="17"/>
        <v/>
      </c>
    </row>
    <row r="45" spans="1:42" x14ac:dyDescent="0.2">
      <c r="A45" s="38">
        <v>36</v>
      </c>
      <c r="B45" s="258"/>
      <c r="C45" s="55"/>
      <c r="D45" s="237"/>
      <c r="E45" s="237"/>
      <c r="F45" s="167"/>
      <c r="G45" s="55"/>
      <c r="H45" s="56"/>
      <c r="I45" s="57"/>
      <c r="J45" s="232"/>
      <c r="K45" s="241"/>
      <c r="L45" s="242"/>
      <c r="M45" s="241"/>
      <c r="N45" s="242"/>
      <c r="O45" s="58"/>
      <c r="P45" s="58"/>
      <c r="W45" s="6" t="str">
        <f t="shared" si="20"/>
        <v/>
      </c>
      <c r="X45" s="6" t="str">
        <f t="shared" si="21"/>
        <v/>
      </c>
      <c r="Y45" s="6" t="str">
        <f t="shared" si="22"/>
        <v/>
      </c>
      <c r="Z45" s="6" t="str">
        <f t="shared" si="23"/>
        <v/>
      </c>
      <c r="AA45" s="6" t="str">
        <f t="shared" si="24"/>
        <v/>
      </c>
      <c r="AB45" s="11" t="str">
        <f>IF(G45="男",data_kyogisha!A37,"")</f>
        <v/>
      </c>
      <c r="AC45" s="6" t="str">
        <f t="shared" si="25"/>
        <v/>
      </c>
      <c r="AD45" s="6" t="str">
        <f t="shared" si="26"/>
        <v/>
      </c>
      <c r="AE45" s="6" t="str">
        <f t="shared" si="27"/>
        <v/>
      </c>
      <c r="AF45" s="6" t="str">
        <f t="shared" si="28"/>
        <v/>
      </c>
      <c r="AG45" s="6" t="str">
        <f t="shared" si="29"/>
        <v/>
      </c>
      <c r="AH45" s="6" t="str">
        <f>IF(G45="女",data_kyogisha!A37,"")</f>
        <v/>
      </c>
      <c r="AI45" s="2">
        <f t="shared" si="11"/>
        <v>0</v>
      </c>
      <c r="AJ45" s="2" t="str">
        <f t="shared" si="10"/>
        <v/>
      </c>
      <c r="AK45" s="2">
        <f t="shared" si="12"/>
        <v>0</v>
      </c>
      <c r="AL45" s="2" t="str">
        <f t="shared" si="13"/>
        <v/>
      </c>
      <c r="AM45" s="2">
        <f t="shared" si="18"/>
        <v>0</v>
      </c>
      <c r="AN45" s="2" t="str">
        <f t="shared" si="19"/>
        <v/>
      </c>
      <c r="AO45" s="2">
        <f t="shared" si="16"/>
        <v>0</v>
      </c>
      <c r="AP45" s="2" t="str">
        <f t="shared" si="17"/>
        <v/>
      </c>
    </row>
    <row r="46" spans="1:42" x14ac:dyDescent="0.2">
      <c r="A46" s="38">
        <v>37</v>
      </c>
      <c r="B46" s="258"/>
      <c r="C46" s="55"/>
      <c r="D46" s="237"/>
      <c r="E46" s="237"/>
      <c r="F46" s="167"/>
      <c r="G46" s="55"/>
      <c r="H46" s="56"/>
      <c r="I46" s="57"/>
      <c r="J46" s="232"/>
      <c r="K46" s="241"/>
      <c r="L46" s="242"/>
      <c r="M46" s="241"/>
      <c r="N46" s="242"/>
      <c r="O46" s="58"/>
      <c r="P46" s="58"/>
      <c r="W46" s="6" t="str">
        <f t="shared" si="20"/>
        <v/>
      </c>
      <c r="X46" s="6" t="str">
        <f t="shared" si="21"/>
        <v/>
      </c>
      <c r="Y46" s="6" t="str">
        <f t="shared" si="22"/>
        <v/>
      </c>
      <c r="Z46" s="6" t="str">
        <f t="shared" si="23"/>
        <v/>
      </c>
      <c r="AA46" s="6" t="str">
        <f t="shared" si="24"/>
        <v/>
      </c>
      <c r="AB46" s="11" t="str">
        <f>IF(G46="男",data_kyogisha!A38,"")</f>
        <v/>
      </c>
      <c r="AC46" s="6" t="str">
        <f t="shared" si="25"/>
        <v/>
      </c>
      <c r="AD46" s="6" t="str">
        <f t="shared" si="26"/>
        <v/>
      </c>
      <c r="AE46" s="6" t="str">
        <f t="shared" si="27"/>
        <v/>
      </c>
      <c r="AF46" s="6" t="str">
        <f t="shared" si="28"/>
        <v/>
      </c>
      <c r="AG46" s="6" t="str">
        <f t="shared" si="29"/>
        <v/>
      </c>
      <c r="AH46" s="6" t="str">
        <f>IF(G46="女",data_kyogisha!A38,"")</f>
        <v/>
      </c>
      <c r="AI46" s="2">
        <f t="shared" si="11"/>
        <v>0</v>
      </c>
      <c r="AJ46" s="2" t="str">
        <f t="shared" si="10"/>
        <v/>
      </c>
      <c r="AK46" s="2">
        <f t="shared" si="12"/>
        <v>0</v>
      </c>
      <c r="AL46" s="2" t="str">
        <f t="shared" si="13"/>
        <v/>
      </c>
      <c r="AM46" s="2">
        <f t="shared" si="18"/>
        <v>0</v>
      </c>
      <c r="AN46" s="2" t="str">
        <f t="shared" si="19"/>
        <v/>
      </c>
      <c r="AO46" s="2">
        <f t="shared" si="16"/>
        <v>0</v>
      </c>
      <c r="AP46" s="2" t="str">
        <f t="shared" si="17"/>
        <v/>
      </c>
    </row>
    <row r="47" spans="1:42" x14ac:dyDescent="0.2">
      <c r="A47" s="38">
        <v>38</v>
      </c>
      <c r="B47" s="258"/>
      <c r="C47" s="55"/>
      <c r="D47" s="237"/>
      <c r="E47" s="237"/>
      <c r="F47" s="167"/>
      <c r="G47" s="55"/>
      <c r="H47" s="56"/>
      <c r="I47" s="57"/>
      <c r="J47" s="232"/>
      <c r="K47" s="241"/>
      <c r="L47" s="242"/>
      <c r="M47" s="241"/>
      <c r="N47" s="242"/>
      <c r="O47" s="58"/>
      <c r="P47" s="58"/>
      <c r="W47" s="6" t="str">
        <f t="shared" si="20"/>
        <v/>
      </c>
      <c r="X47" s="6" t="str">
        <f t="shared" si="21"/>
        <v/>
      </c>
      <c r="Y47" s="6" t="str">
        <f t="shared" si="22"/>
        <v/>
      </c>
      <c r="Z47" s="6" t="str">
        <f t="shared" si="23"/>
        <v/>
      </c>
      <c r="AA47" s="6" t="str">
        <f t="shared" si="24"/>
        <v/>
      </c>
      <c r="AB47" s="11" t="str">
        <f>IF(G47="男",data_kyogisha!A39,"")</f>
        <v/>
      </c>
      <c r="AC47" s="6" t="str">
        <f t="shared" si="25"/>
        <v/>
      </c>
      <c r="AD47" s="6" t="str">
        <f t="shared" si="26"/>
        <v/>
      </c>
      <c r="AE47" s="6" t="str">
        <f t="shared" si="27"/>
        <v/>
      </c>
      <c r="AF47" s="6" t="str">
        <f t="shared" si="28"/>
        <v/>
      </c>
      <c r="AG47" s="6" t="str">
        <f t="shared" si="29"/>
        <v/>
      </c>
      <c r="AH47" s="6" t="str">
        <f>IF(G47="女",data_kyogisha!A39,"")</f>
        <v/>
      </c>
      <c r="AI47" s="2">
        <f t="shared" si="11"/>
        <v>0</v>
      </c>
      <c r="AJ47" s="2" t="str">
        <f t="shared" si="10"/>
        <v/>
      </c>
      <c r="AK47" s="2">
        <f t="shared" si="12"/>
        <v>0</v>
      </c>
      <c r="AL47" s="2" t="str">
        <f t="shared" si="13"/>
        <v/>
      </c>
      <c r="AM47" s="2">
        <f t="shared" si="18"/>
        <v>0</v>
      </c>
      <c r="AN47" s="2" t="str">
        <f t="shared" si="19"/>
        <v/>
      </c>
      <c r="AO47" s="2">
        <f t="shared" si="16"/>
        <v>0</v>
      </c>
      <c r="AP47" s="2" t="str">
        <f t="shared" si="17"/>
        <v/>
      </c>
    </row>
    <row r="48" spans="1:42" x14ac:dyDescent="0.2">
      <c r="A48" s="38">
        <v>39</v>
      </c>
      <c r="B48" s="258"/>
      <c r="C48" s="55"/>
      <c r="D48" s="237"/>
      <c r="E48" s="237"/>
      <c r="F48" s="167"/>
      <c r="G48" s="55"/>
      <c r="H48" s="56"/>
      <c r="I48" s="57"/>
      <c r="J48" s="232"/>
      <c r="K48" s="241"/>
      <c r="L48" s="242"/>
      <c r="M48" s="241"/>
      <c r="N48" s="242"/>
      <c r="O48" s="58"/>
      <c r="P48" s="58"/>
      <c r="W48" s="6" t="str">
        <f t="shared" si="20"/>
        <v/>
      </c>
      <c r="X48" s="6" t="str">
        <f t="shared" si="21"/>
        <v/>
      </c>
      <c r="Y48" s="6" t="str">
        <f t="shared" si="22"/>
        <v/>
      </c>
      <c r="Z48" s="6" t="str">
        <f t="shared" si="23"/>
        <v/>
      </c>
      <c r="AA48" s="6" t="str">
        <f t="shared" si="24"/>
        <v/>
      </c>
      <c r="AB48" s="11" t="str">
        <f>IF(G48="男",data_kyogisha!A40,"")</f>
        <v/>
      </c>
      <c r="AC48" s="6" t="str">
        <f t="shared" si="25"/>
        <v/>
      </c>
      <c r="AD48" s="6" t="str">
        <f t="shared" si="26"/>
        <v/>
      </c>
      <c r="AE48" s="6" t="str">
        <f t="shared" si="27"/>
        <v/>
      </c>
      <c r="AF48" s="6" t="str">
        <f t="shared" si="28"/>
        <v/>
      </c>
      <c r="AG48" s="6" t="str">
        <f t="shared" si="29"/>
        <v/>
      </c>
      <c r="AH48" s="6" t="str">
        <f>IF(G48="女",data_kyogisha!A40,"")</f>
        <v/>
      </c>
      <c r="AI48" s="2">
        <f t="shared" si="11"/>
        <v>0</v>
      </c>
      <c r="AJ48" s="2" t="str">
        <f t="shared" si="10"/>
        <v/>
      </c>
      <c r="AK48" s="2">
        <f t="shared" si="12"/>
        <v>0</v>
      </c>
      <c r="AL48" s="2" t="str">
        <f t="shared" si="13"/>
        <v/>
      </c>
      <c r="AM48" s="2">
        <f t="shared" si="18"/>
        <v>0</v>
      </c>
      <c r="AN48" s="2" t="str">
        <f t="shared" si="19"/>
        <v/>
      </c>
      <c r="AO48" s="2">
        <f t="shared" si="16"/>
        <v>0</v>
      </c>
      <c r="AP48" s="2" t="str">
        <f t="shared" si="17"/>
        <v/>
      </c>
    </row>
    <row r="49" spans="1:42" x14ac:dyDescent="0.2">
      <c r="A49" s="38">
        <v>40</v>
      </c>
      <c r="B49" s="258"/>
      <c r="C49" s="55"/>
      <c r="D49" s="237"/>
      <c r="E49" s="237"/>
      <c r="F49" s="167"/>
      <c r="G49" s="55"/>
      <c r="H49" s="56"/>
      <c r="I49" s="57"/>
      <c r="J49" s="232"/>
      <c r="K49" s="241"/>
      <c r="L49" s="242"/>
      <c r="M49" s="241"/>
      <c r="N49" s="242"/>
      <c r="O49" s="58"/>
      <c r="P49" s="58"/>
      <c r="W49" s="6" t="str">
        <f t="shared" si="20"/>
        <v/>
      </c>
      <c r="X49" s="6" t="str">
        <f t="shared" si="21"/>
        <v/>
      </c>
      <c r="Y49" s="6" t="str">
        <f t="shared" si="22"/>
        <v/>
      </c>
      <c r="Z49" s="6" t="str">
        <f t="shared" si="23"/>
        <v/>
      </c>
      <c r="AA49" s="6" t="str">
        <f t="shared" si="24"/>
        <v/>
      </c>
      <c r="AB49" s="11" t="str">
        <f>IF(G49="男",data_kyogisha!A41,"")</f>
        <v/>
      </c>
      <c r="AC49" s="6" t="str">
        <f t="shared" si="25"/>
        <v/>
      </c>
      <c r="AD49" s="6" t="str">
        <f t="shared" si="26"/>
        <v/>
      </c>
      <c r="AE49" s="6" t="str">
        <f t="shared" si="27"/>
        <v/>
      </c>
      <c r="AF49" s="6" t="str">
        <f t="shared" si="28"/>
        <v/>
      </c>
      <c r="AG49" s="6" t="str">
        <f t="shared" si="29"/>
        <v/>
      </c>
      <c r="AH49" s="6" t="str">
        <f>IF(G49="女",data_kyogisha!A41,"")</f>
        <v/>
      </c>
      <c r="AI49" s="2">
        <f t="shared" si="11"/>
        <v>0</v>
      </c>
      <c r="AJ49" s="2" t="str">
        <f t="shared" si="10"/>
        <v/>
      </c>
      <c r="AK49" s="2">
        <f t="shared" si="12"/>
        <v>0</v>
      </c>
      <c r="AL49" s="2" t="str">
        <f t="shared" si="13"/>
        <v/>
      </c>
      <c r="AM49" s="2">
        <f t="shared" si="18"/>
        <v>0</v>
      </c>
      <c r="AN49" s="2" t="str">
        <f t="shared" si="19"/>
        <v/>
      </c>
      <c r="AO49" s="2">
        <f t="shared" si="16"/>
        <v>0</v>
      </c>
      <c r="AP49" s="2" t="str">
        <f t="shared" si="17"/>
        <v/>
      </c>
    </row>
    <row r="50" spans="1:42" x14ac:dyDescent="0.2">
      <c r="A50" s="38">
        <v>41</v>
      </c>
      <c r="B50" s="258"/>
      <c r="C50" s="55"/>
      <c r="D50" s="237"/>
      <c r="E50" s="237"/>
      <c r="F50" s="167"/>
      <c r="G50" s="55"/>
      <c r="H50" s="56"/>
      <c r="I50" s="57"/>
      <c r="J50" s="232"/>
      <c r="K50" s="241"/>
      <c r="L50" s="242"/>
      <c r="M50" s="241"/>
      <c r="N50" s="242"/>
      <c r="O50" s="58"/>
      <c r="P50" s="58"/>
      <c r="W50" s="6" t="str">
        <f t="shared" si="20"/>
        <v/>
      </c>
      <c r="X50" s="6" t="str">
        <f t="shared" si="21"/>
        <v/>
      </c>
      <c r="Y50" s="6" t="str">
        <f t="shared" si="22"/>
        <v/>
      </c>
      <c r="Z50" s="6" t="str">
        <f t="shared" si="23"/>
        <v/>
      </c>
      <c r="AA50" s="6" t="str">
        <f t="shared" si="24"/>
        <v/>
      </c>
      <c r="AB50" s="11" t="str">
        <f>IF(G50="男",data_kyogisha!A42,"")</f>
        <v/>
      </c>
      <c r="AC50" s="6" t="str">
        <f t="shared" si="25"/>
        <v/>
      </c>
      <c r="AD50" s="6" t="str">
        <f t="shared" si="26"/>
        <v/>
      </c>
      <c r="AE50" s="6" t="str">
        <f t="shared" si="27"/>
        <v/>
      </c>
      <c r="AF50" s="6" t="str">
        <f t="shared" si="28"/>
        <v/>
      </c>
      <c r="AG50" s="6" t="str">
        <f t="shared" si="29"/>
        <v/>
      </c>
      <c r="AH50" s="6" t="str">
        <f>IF(G50="女",data_kyogisha!A42,"")</f>
        <v/>
      </c>
      <c r="AI50" s="2">
        <f t="shared" si="11"/>
        <v>0</v>
      </c>
      <c r="AJ50" s="2" t="str">
        <f t="shared" si="10"/>
        <v/>
      </c>
      <c r="AK50" s="2">
        <f t="shared" si="12"/>
        <v>0</v>
      </c>
      <c r="AL50" s="2" t="str">
        <f t="shared" si="13"/>
        <v/>
      </c>
      <c r="AM50" s="2">
        <f t="shared" si="18"/>
        <v>0</v>
      </c>
      <c r="AN50" s="2" t="str">
        <f t="shared" si="19"/>
        <v/>
      </c>
      <c r="AO50" s="2">
        <f t="shared" si="16"/>
        <v>0</v>
      </c>
      <c r="AP50" s="2" t="str">
        <f t="shared" si="17"/>
        <v/>
      </c>
    </row>
    <row r="51" spans="1:42" x14ac:dyDescent="0.2">
      <c r="A51" s="38">
        <v>42</v>
      </c>
      <c r="B51" s="258"/>
      <c r="C51" s="55"/>
      <c r="D51" s="237"/>
      <c r="E51" s="237"/>
      <c r="F51" s="167"/>
      <c r="G51" s="55"/>
      <c r="H51" s="56"/>
      <c r="I51" s="57"/>
      <c r="J51" s="232"/>
      <c r="K51" s="241"/>
      <c r="L51" s="242"/>
      <c r="M51" s="241"/>
      <c r="N51" s="242"/>
      <c r="O51" s="58"/>
      <c r="P51" s="58"/>
      <c r="W51" s="6" t="str">
        <f t="shared" si="20"/>
        <v/>
      </c>
      <c r="X51" s="6" t="str">
        <f t="shared" si="21"/>
        <v/>
      </c>
      <c r="Y51" s="6" t="str">
        <f t="shared" si="22"/>
        <v/>
      </c>
      <c r="Z51" s="6" t="str">
        <f t="shared" si="23"/>
        <v/>
      </c>
      <c r="AA51" s="6" t="str">
        <f t="shared" si="24"/>
        <v/>
      </c>
      <c r="AB51" s="11" t="str">
        <f>IF(G51="男",data_kyogisha!A43,"")</f>
        <v/>
      </c>
      <c r="AC51" s="6" t="str">
        <f t="shared" si="25"/>
        <v/>
      </c>
      <c r="AD51" s="6" t="str">
        <f t="shared" si="26"/>
        <v/>
      </c>
      <c r="AE51" s="6" t="str">
        <f t="shared" si="27"/>
        <v/>
      </c>
      <c r="AF51" s="6" t="str">
        <f t="shared" si="28"/>
        <v/>
      </c>
      <c r="AG51" s="6" t="str">
        <f t="shared" si="29"/>
        <v/>
      </c>
      <c r="AH51" s="6" t="str">
        <f>IF(G51="女",data_kyogisha!A43,"")</f>
        <v/>
      </c>
      <c r="AI51" s="2">
        <f t="shared" si="11"/>
        <v>0</v>
      </c>
      <c r="AJ51" s="2" t="str">
        <f t="shared" si="10"/>
        <v/>
      </c>
      <c r="AK51" s="2">
        <f t="shared" si="12"/>
        <v>0</v>
      </c>
      <c r="AL51" s="2" t="str">
        <f t="shared" si="13"/>
        <v/>
      </c>
      <c r="AM51" s="2">
        <f t="shared" si="18"/>
        <v>0</v>
      </c>
      <c r="AN51" s="2" t="str">
        <f t="shared" si="19"/>
        <v/>
      </c>
      <c r="AO51" s="2">
        <f t="shared" si="16"/>
        <v>0</v>
      </c>
      <c r="AP51" s="2" t="str">
        <f t="shared" si="17"/>
        <v/>
      </c>
    </row>
    <row r="52" spans="1:42" x14ac:dyDescent="0.2">
      <c r="A52" s="38">
        <v>43</v>
      </c>
      <c r="B52" s="258"/>
      <c r="C52" s="55"/>
      <c r="D52" s="237"/>
      <c r="E52" s="237"/>
      <c r="F52" s="167"/>
      <c r="G52" s="55"/>
      <c r="H52" s="56"/>
      <c r="I52" s="57"/>
      <c r="J52" s="232"/>
      <c r="K52" s="241"/>
      <c r="L52" s="242"/>
      <c r="M52" s="241"/>
      <c r="N52" s="242"/>
      <c r="O52" s="58"/>
      <c r="P52" s="58"/>
      <c r="W52" s="6" t="str">
        <f t="shared" si="20"/>
        <v/>
      </c>
      <c r="X52" s="6" t="str">
        <f t="shared" si="21"/>
        <v/>
      </c>
      <c r="Y52" s="6" t="str">
        <f t="shared" si="22"/>
        <v/>
      </c>
      <c r="Z52" s="6" t="str">
        <f t="shared" si="23"/>
        <v/>
      </c>
      <c r="AA52" s="6" t="str">
        <f t="shared" si="24"/>
        <v/>
      </c>
      <c r="AB52" s="11" t="str">
        <f>IF(G52="男",data_kyogisha!A44,"")</f>
        <v/>
      </c>
      <c r="AC52" s="6" t="str">
        <f t="shared" si="25"/>
        <v/>
      </c>
      <c r="AD52" s="6" t="str">
        <f t="shared" si="26"/>
        <v/>
      </c>
      <c r="AE52" s="6" t="str">
        <f t="shared" si="27"/>
        <v/>
      </c>
      <c r="AF52" s="6" t="str">
        <f t="shared" si="28"/>
        <v/>
      </c>
      <c r="AG52" s="6" t="str">
        <f t="shared" si="29"/>
        <v/>
      </c>
      <c r="AH52" s="6" t="str">
        <f>IF(G52="女",data_kyogisha!A44,"")</f>
        <v/>
      </c>
      <c r="AI52" s="2">
        <f t="shared" si="11"/>
        <v>0</v>
      </c>
      <c r="AJ52" s="2" t="str">
        <f t="shared" si="10"/>
        <v/>
      </c>
      <c r="AK52" s="2">
        <f t="shared" si="12"/>
        <v>0</v>
      </c>
      <c r="AL52" s="2" t="str">
        <f t="shared" si="13"/>
        <v/>
      </c>
      <c r="AM52" s="2">
        <f t="shared" si="18"/>
        <v>0</v>
      </c>
      <c r="AN52" s="2" t="str">
        <f t="shared" si="19"/>
        <v/>
      </c>
      <c r="AO52" s="2">
        <f t="shared" si="16"/>
        <v>0</v>
      </c>
      <c r="AP52" s="2" t="str">
        <f t="shared" si="17"/>
        <v/>
      </c>
    </row>
    <row r="53" spans="1:42" x14ac:dyDescent="0.2">
      <c r="A53" s="38">
        <v>44</v>
      </c>
      <c r="B53" s="258"/>
      <c r="C53" s="55"/>
      <c r="D53" s="237"/>
      <c r="E53" s="237"/>
      <c r="F53" s="167"/>
      <c r="G53" s="55"/>
      <c r="H53" s="56"/>
      <c r="I53" s="57"/>
      <c r="J53" s="232"/>
      <c r="K53" s="241"/>
      <c r="L53" s="242"/>
      <c r="M53" s="241"/>
      <c r="N53" s="242"/>
      <c r="O53" s="58"/>
      <c r="P53" s="58"/>
      <c r="W53" s="6" t="str">
        <f t="shared" si="20"/>
        <v/>
      </c>
      <c r="X53" s="6" t="str">
        <f t="shared" si="21"/>
        <v/>
      </c>
      <c r="Y53" s="6" t="str">
        <f t="shared" si="22"/>
        <v/>
      </c>
      <c r="Z53" s="6" t="str">
        <f t="shared" si="23"/>
        <v/>
      </c>
      <c r="AA53" s="6" t="str">
        <f t="shared" si="24"/>
        <v/>
      </c>
      <c r="AB53" s="11" t="str">
        <f>IF(G53="男",data_kyogisha!A45,"")</f>
        <v/>
      </c>
      <c r="AC53" s="6" t="str">
        <f t="shared" si="25"/>
        <v/>
      </c>
      <c r="AD53" s="6" t="str">
        <f t="shared" si="26"/>
        <v/>
      </c>
      <c r="AE53" s="6" t="str">
        <f t="shared" si="27"/>
        <v/>
      </c>
      <c r="AF53" s="6" t="str">
        <f t="shared" si="28"/>
        <v/>
      </c>
      <c r="AG53" s="6" t="str">
        <f t="shared" si="29"/>
        <v/>
      </c>
      <c r="AH53" s="6" t="str">
        <f>IF(G53="女",data_kyogisha!A45,"")</f>
        <v/>
      </c>
      <c r="AI53" s="2">
        <f t="shared" si="11"/>
        <v>0</v>
      </c>
      <c r="AJ53" s="2" t="str">
        <f t="shared" si="10"/>
        <v/>
      </c>
      <c r="AK53" s="2">
        <f t="shared" si="12"/>
        <v>0</v>
      </c>
      <c r="AL53" s="2" t="str">
        <f t="shared" si="13"/>
        <v/>
      </c>
      <c r="AM53" s="2">
        <f t="shared" si="18"/>
        <v>0</v>
      </c>
      <c r="AN53" s="2" t="str">
        <f t="shared" si="19"/>
        <v/>
      </c>
      <c r="AO53" s="2">
        <f t="shared" si="16"/>
        <v>0</v>
      </c>
      <c r="AP53" s="2" t="str">
        <f t="shared" si="17"/>
        <v/>
      </c>
    </row>
    <row r="54" spans="1:42" x14ac:dyDescent="0.2">
      <c r="A54" s="38">
        <v>45</v>
      </c>
      <c r="B54" s="258"/>
      <c r="C54" s="55"/>
      <c r="D54" s="237"/>
      <c r="E54" s="237"/>
      <c r="F54" s="167"/>
      <c r="G54" s="55"/>
      <c r="H54" s="56"/>
      <c r="I54" s="57"/>
      <c r="J54" s="232"/>
      <c r="K54" s="241"/>
      <c r="L54" s="242"/>
      <c r="M54" s="241"/>
      <c r="N54" s="242"/>
      <c r="O54" s="58"/>
      <c r="P54" s="58"/>
      <c r="W54" s="6" t="str">
        <f t="shared" si="20"/>
        <v/>
      </c>
      <c r="X54" s="6" t="str">
        <f t="shared" si="21"/>
        <v/>
      </c>
      <c r="Y54" s="6" t="str">
        <f t="shared" si="22"/>
        <v/>
      </c>
      <c r="Z54" s="6" t="str">
        <f t="shared" si="23"/>
        <v/>
      </c>
      <c r="AA54" s="6" t="str">
        <f t="shared" si="24"/>
        <v/>
      </c>
      <c r="AB54" s="11" t="str">
        <f>IF(G54="男",data_kyogisha!A46,"")</f>
        <v/>
      </c>
      <c r="AC54" s="6" t="str">
        <f t="shared" si="25"/>
        <v/>
      </c>
      <c r="AD54" s="6" t="str">
        <f t="shared" si="26"/>
        <v/>
      </c>
      <c r="AE54" s="6" t="str">
        <f t="shared" si="27"/>
        <v/>
      </c>
      <c r="AF54" s="6" t="str">
        <f t="shared" si="28"/>
        <v/>
      </c>
      <c r="AG54" s="6" t="str">
        <f t="shared" si="29"/>
        <v/>
      </c>
      <c r="AH54" s="6" t="str">
        <f>IF(G54="女",data_kyogisha!A46,"")</f>
        <v/>
      </c>
      <c r="AI54" s="2">
        <f t="shared" si="11"/>
        <v>0</v>
      </c>
      <c r="AJ54" s="2" t="str">
        <f t="shared" si="10"/>
        <v/>
      </c>
      <c r="AK54" s="2">
        <f t="shared" si="12"/>
        <v>0</v>
      </c>
      <c r="AL54" s="2" t="str">
        <f t="shared" si="13"/>
        <v/>
      </c>
      <c r="AM54" s="2">
        <f t="shared" si="18"/>
        <v>0</v>
      </c>
      <c r="AN54" s="2" t="str">
        <f t="shared" si="19"/>
        <v/>
      </c>
      <c r="AO54" s="2">
        <f t="shared" si="16"/>
        <v>0</v>
      </c>
      <c r="AP54" s="2" t="str">
        <f t="shared" si="17"/>
        <v/>
      </c>
    </row>
    <row r="55" spans="1:42" x14ac:dyDescent="0.2">
      <c r="A55" s="38">
        <v>46</v>
      </c>
      <c r="B55" s="258"/>
      <c r="C55" s="55"/>
      <c r="D55" s="237"/>
      <c r="E55" s="237"/>
      <c r="F55" s="167"/>
      <c r="G55" s="55"/>
      <c r="H55" s="56"/>
      <c r="I55" s="57"/>
      <c r="J55" s="232"/>
      <c r="K55" s="241"/>
      <c r="L55" s="242"/>
      <c r="M55" s="241"/>
      <c r="N55" s="242"/>
      <c r="O55" s="58"/>
      <c r="P55" s="58"/>
      <c r="W55" s="6" t="str">
        <f t="shared" si="20"/>
        <v/>
      </c>
      <c r="X55" s="6" t="str">
        <f t="shared" si="21"/>
        <v/>
      </c>
      <c r="Y55" s="6" t="str">
        <f t="shared" si="22"/>
        <v/>
      </c>
      <c r="Z55" s="6" t="str">
        <f t="shared" si="23"/>
        <v/>
      </c>
      <c r="AA55" s="6" t="str">
        <f t="shared" si="24"/>
        <v/>
      </c>
      <c r="AB55" s="11" t="str">
        <f>IF(G55="男",data_kyogisha!A47,"")</f>
        <v/>
      </c>
      <c r="AC55" s="6" t="str">
        <f t="shared" si="25"/>
        <v/>
      </c>
      <c r="AD55" s="6" t="str">
        <f t="shared" si="26"/>
        <v/>
      </c>
      <c r="AE55" s="6" t="str">
        <f t="shared" si="27"/>
        <v/>
      </c>
      <c r="AF55" s="6" t="str">
        <f t="shared" si="28"/>
        <v/>
      </c>
      <c r="AG55" s="6" t="str">
        <f t="shared" si="29"/>
        <v/>
      </c>
      <c r="AH55" s="6" t="str">
        <f>IF(G55="女",data_kyogisha!A47,"")</f>
        <v/>
      </c>
      <c r="AI55" s="2">
        <f t="shared" si="11"/>
        <v>0</v>
      </c>
      <c r="AJ55" s="2" t="str">
        <f t="shared" si="10"/>
        <v/>
      </c>
      <c r="AK55" s="2">
        <f t="shared" si="12"/>
        <v>0</v>
      </c>
      <c r="AL55" s="2" t="str">
        <f t="shared" si="13"/>
        <v/>
      </c>
      <c r="AM55" s="2">
        <f t="shared" si="18"/>
        <v>0</v>
      </c>
      <c r="AN55" s="2" t="str">
        <f t="shared" si="19"/>
        <v/>
      </c>
      <c r="AO55" s="2">
        <f t="shared" si="16"/>
        <v>0</v>
      </c>
      <c r="AP55" s="2" t="str">
        <f t="shared" si="17"/>
        <v/>
      </c>
    </row>
    <row r="56" spans="1:42" x14ac:dyDescent="0.2">
      <c r="A56" s="38">
        <v>47</v>
      </c>
      <c r="B56" s="258"/>
      <c r="C56" s="55"/>
      <c r="D56" s="237"/>
      <c r="E56" s="237"/>
      <c r="F56" s="167"/>
      <c r="G56" s="55"/>
      <c r="H56" s="56"/>
      <c r="I56" s="57"/>
      <c r="J56" s="232"/>
      <c r="K56" s="241"/>
      <c r="L56" s="242"/>
      <c r="M56" s="241"/>
      <c r="N56" s="242"/>
      <c r="O56" s="58"/>
      <c r="P56" s="58"/>
      <c r="W56" s="6" t="str">
        <f t="shared" si="20"/>
        <v/>
      </c>
      <c r="X56" s="6" t="str">
        <f t="shared" si="21"/>
        <v/>
      </c>
      <c r="Y56" s="6" t="str">
        <f t="shared" si="22"/>
        <v/>
      </c>
      <c r="Z56" s="6" t="str">
        <f t="shared" si="23"/>
        <v/>
      </c>
      <c r="AA56" s="6" t="str">
        <f t="shared" si="24"/>
        <v/>
      </c>
      <c r="AB56" s="11" t="str">
        <f>IF(G56="男",data_kyogisha!A48,"")</f>
        <v/>
      </c>
      <c r="AC56" s="6" t="str">
        <f t="shared" si="25"/>
        <v/>
      </c>
      <c r="AD56" s="6" t="str">
        <f t="shared" si="26"/>
        <v/>
      </c>
      <c r="AE56" s="6" t="str">
        <f t="shared" si="27"/>
        <v/>
      </c>
      <c r="AF56" s="6" t="str">
        <f t="shared" si="28"/>
        <v/>
      </c>
      <c r="AG56" s="6" t="str">
        <f t="shared" si="29"/>
        <v/>
      </c>
      <c r="AH56" s="6" t="str">
        <f>IF(G56="女",data_kyogisha!A48,"")</f>
        <v/>
      </c>
      <c r="AI56" s="2">
        <f t="shared" si="11"/>
        <v>0</v>
      </c>
      <c r="AJ56" s="2" t="str">
        <f t="shared" si="10"/>
        <v/>
      </c>
      <c r="AK56" s="2">
        <f t="shared" si="12"/>
        <v>0</v>
      </c>
      <c r="AL56" s="2" t="str">
        <f t="shared" si="13"/>
        <v/>
      </c>
      <c r="AM56" s="2">
        <f t="shared" si="18"/>
        <v>0</v>
      </c>
      <c r="AN56" s="2" t="str">
        <f t="shared" si="19"/>
        <v/>
      </c>
      <c r="AO56" s="2">
        <f t="shared" si="16"/>
        <v>0</v>
      </c>
      <c r="AP56" s="2" t="str">
        <f t="shared" si="17"/>
        <v/>
      </c>
    </row>
    <row r="57" spans="1:42" x14ac:dyDescent="0.2">
      <c r="A57" s="38">
        <v>48</v>
      </c>
      <c r="B57" s="258"/>
      <c r="C57" s="55"/>
      <c r="D57" s="237"/>
      <c r="E57" s="237"/>
      <c r="F57" s="167"/>
      <c r="G57" s="55"/>
      <c r="H57" s="56"/>
      <c r="I57" s="57"/>
      <c r="J57" s="232"/>
      <c r="K57" s="241"/>
      <c r="L57" s="242"/>
      <c r="M57" s="241"/>
      <c r="N57" s="242"/>
      <c r="O57" s="58"/>
      <c r="P57" s="58"/>
      <c r="W57" s="6" t="str">
        <f t="shared" si="20"/>
        <v/>
      </c>
      <c r="X57" s="6" t="str">
        <f t="shared" si="21"/>
        <v/>
      </c>
      <c r="Y57" s="6" t="str">
        <f t="shared" si="22"/>
        <v/>
      </c>
      <c r="Z57" s="6" t="str">
        <f t="shared" si="23"/>
        <v/>
      </c>
      <c r="AA57" s="6" t="str">
        <f t="shared" si="24"/>
        <v/>
      </c>
      <c r="AB57" s="11" t="str">
        <f>IF(G57="男",data_kyogisha!A49,"")</f>
        <v/>
      </c>
      <c r="AC57" s="6" t="str">
        <f t="shared" si="25"/>
        <v/>
      </c>
      <c r="AD57" s="6" t="str">
        <f t="shared" si="26"/>
        <v/>
      </c>
      <c r="AE57" s="6" t="str">
        <f t="shared" si="27"/>
        <v/>
      </c>
      <c r="AF57" s="6" t="str">
        <f t="shared" si="28"/>
        <v/>
      </c>
      <c r="AG57" s="6" t="str">
        <f t="shared" si="29"/>
        <v/>
      </c>
      <c r="AH57" s="6" t="str">
        <f>IF(G57="女",data_kyogisha!A49,"")</f>
        <v/>
      </c>
      <c r="AI57" s="2">
        <f t="shared" si="11"/>
        <v>0</v>
      </c>
      <c r="AJ57" s="2" t="str">
        <f t="shared" si="10"/>
        <v/>
      </c>
      <c r="AK57" s="2">
        <f t="shared" si="12"/>
        <v>0</v>
      </c>
      <c r="AL57" s="2" t="str">
        <f t="shared" si="13"/>
        <v/>
      </c>
      <c r="AM57" s="2">
        <f t="shared" si="18"/>
        <v>0</v>
      </c>
      <c r="AN57" s="2" t="str">
        <f t="shared" si="19"/>
        <v/>
      </c>
      <c r="AO57" s="2">
        <f t="shared" si="16"/>
        <v>0</v>
      </c>
      <c r="AP57" s="2" t="str">
        <f t="shared" si="17"/>
        <v/>
      </c>
    </row>
    <row r="58" spans="1:42" x14ac:dyDescent="0.2">
      <c r="A58" s="38">
        <v>49</v>
      </c>
      <c r="B58" s="258"/>
      <c r="C58" s="55"/>
      <c r="D58" s="237"/>
      <c r="E58" s="237"/>
      <c r="F58" s="167"/>
      <c r="G58" s="55"/>
      <c r="H58" s="56"/>
      <c r="I58" s="57"/>
      <c r="J58" s="232"/>
      <c r="K58" s="241"/>
      <c r="L58" s="242"/>
      <c r="M58" s="241"/>
      <c r="N58" s="242"/>
      <c r="O58" s="58"/>
      <c r="P58" s="58"/>
      <c r="W58" s="6" t="str">
        <f t="shared" si="20"/>
        <v/>
      </c>
      <c r="X58" s="6" t="str">
        <f t="shared" si="21"/>
        <v/>
      </c>
      <c r="Y58" s="6" t="str">
        <f t="shared" si="22"/>
        <v/>
      </c>
      <c r="Z58" s="6" t="str">
        <f t="shared" si="23"/>
        <v/>
      </c>
      <c r="AA58" s="6" t="str">
        <f t="shared" si="24"/>
        <v/>
      </c>
      <c r="AB58" s="11" t="str">
        <f>IF(G58="男",data_kyogisha!A50,"")</f>
        <v/>
      </c>
      <c r="AC58" s="6" t="str">
        <f t="shared" si="25"/>
        <v/>
      </c>
      <c r="AD58" s="6" t="str">
        <f t="shared" si="26"/>
        <v/>
      </c>
      <c r="AE58" s="6" t="str">
        <f t="shared" si="27"/>
        <v/>
      </c>
      <c r="AF58" s="6" t="str">
        <f t="shared" si="28"/>
        <v/>
      </c>
      <c r="AG58" s="6" t="str">
        <f t="shared" si="29"/>
        <v/>
      </c>
      <c r="AH58" s="6" t="str">
        <f>IF(G58="女",data_kyogisha!A50,"")</f>
        <v/>
      </c>
      <c r="AI58" s="2">
        <f t="shared" si="11"/>
        <v>0</v>
      </c>
      <c r="AJ58" s="2" t="str">
        <f t="shared" si="10"/>
        <v/>
      </c>
      <c r="AK58" s="2">
        <f t="shared" si="12"/>
        <v>0</v>
      </c>
      <c r="AL58" s="2" t="str">
        <f t="shared" si="13"/>
        <v/>
      </c>
      <c r="AM58" s="2">
        <f t="shared" si="18"/>
        <v>0</v>
      </c>
      <c r="AN58" s="2" t="str">
        <f t="shared" si="19"/>
        <v/>
      </c>
      <c r="AO58" s="2">
        <f t="shared" si="16"/>
        <v>0</v>
      </c>
      <c r="AP58" s="2" t="str">
        <f t="shared" si="17"/>
        <v/>
      </c>
    </row>
    <row r="59" spans="1:42" x14ac:dyDescent="0.2">
      <c r="A59" s="38">
        <v>50</v>
      </c>
      <c r="B59" s="258"/>
      <c r="C59" s="55"/>
      <c r="D59" s="237"/>
      <c r="E59" s="237"/>
      <c r="F59" s="167"/>
      <c r="G59" s="55"/>
      <c r="H59" s="56"/>
      <c r="I59" s="57"/>
      <c r="J59" s="232"/>
      <c r="K59" s="241"/>
      <c r="L59" s="242"/>
      <c r="M59" s="241"/>
      <c r="N59" s="242"/>
      <c r="O59" s="58"/>
      <c r="P59" s="58"/>
      <c r="W59" s="6" t="str">
        <f t="shared" si="20"/>
        <v/>
      </c>
      <c r="X59" s="6" t="str">
        <f t="shared" si="21"/>
        <v/>
      </c>
      <c r="Y59" s="6" t="str">
        <f t="shared" si="22"/>
        <v/>
      </c>
      <c r="Z59" s="6" t="str">
        <f t="shared" si="23"/>
        <v/>
      </c>
      <c r="AA59" s="6" t="str">
        <f t="shared" si="24"/>
        <v/>
      </c>
      <c r="AB59" s="11" t="str">
        <f>IF(G59="男",data_kyogisha!A51,"")</f>
        <v/>
      </c>
      <c r="AC59" s="6" t="str">
        <f t="shared" si="25"/>
        <v/>
      </c>
      <c r="AD59" s="6" t="str">
        <f t="shared" si="26"/>
        <v/>
      </c>
      <c r="AE59" s="6" t="str">
        <f t="shared" si="27"/>
        <v/>
      </c>
      <c r="AF59" s="6" t="str">
        <f t="shared" si="28"/>
        <v/>
      </c>
      <c r="AG59" s="6" t="str">
        <f t="shared" si="29"/>
        <v/>
      </c>
      <c r="AH59" s="6" t="str">
        <f>IF(G59="女",data_kyogisha!A51,"")</f>
        <v/>
      </c>
      <c r="AI59" s="2">
        <f t="shared" si="11"/>
        <v>0</v>
      </c>
      <c r="AJ59" s="2" t="str">
        <f t="shared" si="10"/>
        <v/>
      </c>
      <c r="AK59" s="2">
        <f t="shared" si="12"/>
        <v>0</v>
      </c>
      <c r="AL59" s="2" t="str">
        <f t="shared" si="13"/>
        <v/>
      </c>
      <c r="AM59" s="2">
        <f t="shared" si="18"/>
        <v>0</v>
      </c>
      <c r="AN59" s="2" t="str">
        <f t="shared" si="19"/>
        <v/>
      </c>
      <c r="AO59" s="2">
        <f t="shared" si="16"/>
        <v>0</v>
      </c>
      <c r="AP59" s="2" t="str">
        <f t="shared" si="17"/>
        <v/>
      </c>
    </row>
    <row r="60" spans="1:42" x14ac:dyDescent="0.2">
      <c r="A60" s="38">
        <v>51</v>
      </c>
      <c r="B60" s="258"/>
      <c r="C60" s="55"/>
      <c r="D60" s="237"/>
      <c r="E60" s="237"/>
      <c r="F60" s="167"/>
      <c r="G60" s="55"/>
      <c r="H60" s="56"/>
      <c r="I60" s="57"/>
      <c r="J60" s="232"/>
      <c r="K60" s="241"/>
      <c r="L60" s="242"/>
      <c r="M60" s="241"/>
      <c r="N60" s="242"/>
      <c r="O60" s="58"/>
      <c r="P60" s="58"/>
      <c r="W60" s="6" t="str">
        <f t="shared" si="20"/>
        <v/>
      </c>
      <c r="X60" s="6" t="str">
        <f t="shared" si="21"/>
        <v/>
      </c>
      <c r="Y60" s="6" t="str">
        <f t="shared" si="22"/>
        <v/>
      </c>
      <c r="Z60" s="6" t="str">
        <f t="shared" si="23"/>
        <v/>
      </c>
      <c r="AA60" s="6" t="str">
        <f t="shared" si="24"/>
        <v/>
      </c>
      <c r="AB60" s="11" t="str">
        <f>IF(G60="男",data_kyogisha!A52,"")</f>
        <v/>
      </c>
      <c r="AC60" s="6" t="str">
        <f t="shared" si="25"/>
        <v/>
      </c>
      <c r="AD60" s="6" t="str">
        <f t="shared" si="26"/>
        <v/>
      </c>
      <c r="AE60" s="6" t="str">
        <f t="shared" si="27"/>
        <v/>
      </c>
      <c r="AF60" s="6" t="str">
        <f t="shared" si="28"/>
        <v/>
      </c>
      <c r="AG60" s="6" t="str">
        <f t="shared" si="29"/>
        <v/>
      </c>
      <c r="AH60" s="6" t="str">
        <f>IF(G60="女",data_kyogisha!A52,"")</f>
        <v/>
      </c>
      <c r="AI60" s="2">
        <f t="shared" si="11"/>
        <v>0</v>
      </c>
      <c r="AJ60" s="2" t="str">
        <f t="shared" si="10"/>
        <v/>
      </c>
      <c r="AK60" s="2">
        <f t="shared" si="12"/>
        <v>0</v>
      </c>
      <c r="AL60" s="2" t="str">
        <f t="shared" si="13"/>
        <v/>
      </c>
      <c r="AM60" s="2">
        <f t="shared" si="18"/>
        <v>0</v>
      </c>
      <c r="AN60" s="2" t="str">
        <f t="shared" si="19"/>
        <v/>
      </c>
      <c r="AO60" s="2">
        <f t="shared" si="16"/>
        <v>0</v>
      </c>
      <c r="AP60" s="2" t="str">
        <f t="shared" si="17"/>
        <v/>
      </c>
    </row>
    <row r="61" spans="1:42" x14ac:dyDescent="0.2">
      <c r="A61" s="38">
        <v>52</v>
      </c>
      <c r="B61" s="258"/>
      <c r="C61" s="55"/>
      <c r="D61" s="237"/>
      <c r="E61" s="237"/>
      <c r="F61" s="167"/>
      <c r="G61" s="55"/>
      <c r="H61" s="56"/>
      <c r="I61" s="57"/>
      <c r="J61" s="232"/>
      <c r="K61" s="241"/>
      <c r="L61" s="242"/>
      <c r="M61" s="241"/>
      <c r="N61" s="242"/>
      <c r="O61" s="58"/>
      <c r="P61" s="58"/>
      <c r="W61" s="6" t="str">
        <f t="shared" si="20"/>
        <v/>
      </c>
      <c r="X61" s="6" t="str">
        <f t="shared" si="21"/>
        <v/>
      </c>
      <c r="Y61" s="6" t="str">
        <f t="shared" si="22"/>
        <v/>
      </c>
      <c r="Z61" s="6" t="str">
        <f t="shared" si="23"/>
        <v/>
      </c>
      <c r="AA61" s="6" t="str">
        <f t="shared" si="24"/>
        <v/>
      </c>
      <c r="AB61" s="11" t="str">
        <f>IF(G61="男",data_kyogisha!A53,"")</f>
        <v/>
      </c>
      <c r="AC61" s="6" t="str">
        <f t="shared" si="25"/>
        <v/>
      </c>
      <c r="AD61" s="6" t="str">
        <f t="shared" si="26"/>
        <v/>
      </c>
      <c r="AE61" s="6" t="str">
        <f t="shared" si="27"/>
        <v/>
      </c>
      <c r="AF61" s="6" t="str">
        <f t="shared" si="28"/>
        <v/>
      </c>
      <c r="AG61" s="6" t="str">
        <f t="shared" si="29"/>
        <v/>
      </c>
      <c r="AH61" s="6" t="str">
        <f>IF(G61="女",data_kyogisha!A53,"")</f>
        <v/>
      </c>
      <c r="AI61" s="2">
        <f t="shared" si="11"/>
        <v>0</v>
      </c>
      <c r="AJ61" s="2" t="str">
        <f t="shared" si="10"/>
        <v/>
      </c>
      <c r="AK61" s="2">
        <f t="shared" si="12"/>
        <v>0</v>
      </c>
      <c r="AL61" s="2" t="str">
        <f t="shared" si="13"/>
        <v/>
      </c>
      <c r="AM61" s="2">
        <f t="shared" si="18"/>
        <v>0</v>
      </c>
      <c r="AN61" s="2" t="str">
        <f t="shared" si="19"/>
        <v/>
      </c>
      <c r="AO61" s="2">
        <f t="shared" si="16"/>
        <v>0</v>
      </c>
      <c r="AP61" s="2" t="str">
        <f t="shared" si="17"/>
        <v/>
      </c>
    </row>
    <row r="62" spans="1:42" x14ac:dyDescent="0.2">
      <c r="A62" s="38">
        <v>53</v>
      </c>
      <c r="B62" s="258"/>
      <c r="C62" s="55"/>
      <c r="D62" s="237"/>
      <c r="E62" s="237"/>
      <c r="F62" s="167"/>
      <c r="G62" s="55"/>
      <c r="H62" s="56"/>
      <c r="I62" s="57"/>
      <c r="J62" s="232"/>
      <c r="K62" s="241"/>
      <c r="L62" s="242"/>
      <c r="M62" s="241"/>
      <c r="N62" s="242"/>
      <c r="O62" s="58"/>
      <c r="P62" s="58"/>
      <c r="W62" s="6" t="str">
        <f t="shared" si="20"/>
        <v/>
      </c>
      <c r="X62" s="6" t="str">
        <f t="shared" si="21"/>
        <v/>
      </c>
      <c r="Y62" s="6" t="str">
        <f t="shared" si="22"/>
        <v/>
      </c>
      <c r="Z62" s="6" t="str">
        <f t="shared" si="23"/>
        <v/>
      </c>
      <c r="AA62" s="6" t="str">
        <f t="shared" si="24"/>
        <v/>
      </c>
      <c r="AB62" s="11" t="str">
        <f>IF(G62="男",data_kyogisha!A54,"")</f>
        <v/>
      </c>
      <c r="AC62" s="6" t="str">
        <f t="shared" si="25"/>
        <v/>
      </c>
      <c r="AD62" s="6" t="str">
        <f t="shared" si="26"/>
        <v/>
      </c>
      <c r="AE62" s="6" t="str">
        <f t="shared" si="27"/>
        <v/>
      </c>
      <c r="AF62" s="6" t="str">
        <f t="shared" si="28"/>
        <v/>
      </c>
      <c r="AG62" s="6" t="str">
        <f t="shared" si="29"/>
        <v/>
      </c>
      <c r="AH62" s="6" t="str">
        <f>IF(G62="女",data_kyogisha!A54,"")</f>
        <v/>
      </c>
      <c r="AI62" s="2">
        <f t="shared" si="11"/>
        <v>0</v>
      </c>
      <c r="AJ62" s="2" t="str">
        <f t="shared" si="10"/>
        <v/>
      </c>
      <c r="AK62" s="2">
        <f t="shared" si="12"/>
        <v>0</v>
      </c>
      <c r="AL62" s="2" t="str">
        <f t="shared" si="13"/>
        <v/>
      </c>
      <c r="AM62" s="2">
        <f t="shared" si="18"/>
        <v>0</v>
      </c>
      <c r="AN62" s="2" t="str">
        <f t="shared" si="19"/>
        <v/>
      </c>
      <c r="AO62" s="2">
        <f t="shared" si="16"/>
        <v>0</v>
      </c>
      <c r="AP62" s="2" t="str">
        <f t="shared" si="17"/>
        <v/>
      </c>
    </row>
    <row r="63" spans="1:42" x14ac:dyDescent="0.2">
      <c r="A63" s="38">
        <v>54</v>
      </c>
      <c r="B63" s="258"/>
      <c r="C63" s="55"/>
      <c r="D63" s="237"/>
      <c r="E63" s="237"/>
      <c r="F63" s="167"/>
      <c r="G63" s="55"/>
      <c r="H63" s="56"/>
      <c r="I63" s="57"/>
      <c r="J63" s="232"/>
      <c r="K63" s="241"/>
      <c r="L63" s="242"/>
      <c r="M63" s="241"/>
      <c r="N63" s="242"/>
      <c r="O63" s="58"/>
      <c r="P63" s="58"/>
      <c r="W63" s="6" t="str">
        <f t="shared" si="20"/>
        <v/>
      </c>
      <c r="X63" s="6" t="str">
        <f t="shared" si="21"/>
        <v/>
      </c>
      <c r="Y63" s="6" t="str">
        <f t="shared" si="22"/>
        <v/>
      </c>
      <c r="Z63" s="6" t="str">
        <f t="shared" si="23"/>
        <v/>
      </c>
      <c r="AA63" s="6" t="str">
        <f t="shared" si="24"/>
        <v/>
      </c>
      <c r="AB63" s="11" t="str">
        <f>IF(G63="男",data_kyogisha!A55,"")</f>
        <v/>
      </c>
      <c r="AC63" s="6" t="str">
        <f t="shared" si="25"/>
        <v/>
      </c>
      <c r="AD63" s="6" t="str">
        <f t="shared" si="26"/>
        <v/>
      </c>
      <c r="AE63" s="6" t="str">
        <f t="shared" si="27"/>
        <v/>
      </c>
      <c r="AF63" s="6" t="str">
        <f t="shared" si="28"/>
        <v/>
      </c>
      <c r="AG63" s="6" t="str">
        <f t="shared" si="29"/>
        <v/>
      </c>
      <c r="AH63" s="6" t="str">
        <f>IF(G63="女",data_kyogisha!A55,"")</f>
        <v/>
      </c>
      <c r="AI63" s="2">
        <f t="shared" si="11"/>
        <v>0</v>
      </c>
      <c r="AJ63" s="2" t="str">
        <f t="shared" si="10"/>
        <v/>
      </c>
      <c r="AK63" s="2">
        <f t="shared" si="12"/>
        <v>0</v>
      </c>
      <c r="AL63" s="2" t="str">
        <f t="shared" si="13"/>
        <v/>
      </c>
      <c r="AM63" s="2">
        <f t="shared" si="18"/>
        <v>0</v>
      </c>
      <c r="AN63" s="2" t="str">
        <f t="shared" si="19"/>
        <v/>
      </c>
      <c r="AO63" s="2">
        <f t="shared" si="16"/>
        <v>0</v>
      </c>
      <c r="AP63" s="2" t="str">
        <f t="shared" si="17"/>
        <v/>
      </c>
    </row>
    <row r="64" spans="1:42" x14ac:dyDescent="0.2">
      <c r="A64" s="38">
        <v>55</v>
      </c>
      <c r="B64" s="258"/>
      <c r="C64" s="55"/>
      <c r="D64" s="237"/>
      <c r="E64" s="237"/>
      <c r="F64" s="167"/>
      <c r="G64" s="55"/>
      <c r="H64" s="56"/>
      <c r="I64" s="57"/>
      <c r="J64" s="232"/>
      <c r="K64" s="241"/>
      <c r="L64" s="242"/>
      <c r="M64" s="241"/>
      <c r="N64" s="242"/>
      <c r="O64" s="58"/>
      <c r="P64" s="58"/>
      <c r="W64" s="6" t="str">
        <f t="shared" si="20"/>
        <v/>
      </c>
      <c r="X64" s="6" t="str">
        <f t="shared" si="21"/>
        <v/>
      </c>
      <c r="Y64" s="6" t="str">
        <f t="shared" si="22"/>
        <v/>
      </c>
      <c r="Z64" s="6" t="str">
        <f t="shared" si="23"/>
        <v/>
      </c>
      <c r="AA64" s="6" t="str">
        <f t="shared" si="24"/>
        <v/>
      </c>
      <c r="AB64" s="11" t="str">
        <f>IF(G64="男",data_kyogisha!A56,"")</f>
        <v/>
      </c>
      <c r="AC64" s="6" t="str">
        <f t="shared" si="25"/>
        <v/>
      </c>
      <c r="AD64" s="6" t="str">
        <f t="shared" si="26"/>
        <v/>
      </c>
      <c r="AE64" s="6" t="str">
        <f t="shared" si="27"/>
        <v/>
      </c>
      <c r="AF64" s="6" t="str">
        <f t="shared" si="28"/>
        <v/>
      </c>
      <c r="AG64" s="6" t="str">
        <f t="shared" si="29"/>
        <v/>
      </c>
      <c r="AH64" s="6" t="str">
        <f>IF(G64="女",data_kyogisha!A56,"")</f>
        <v/>
      </c>
      <c r="AI64" s="2">
        <f t="shared" si="11"/>
        <v>0</v>
      </c>
      <c r="AJ64" s="2" t="str">
        <f t="shared" si="10"/>
        <v/>
      </c>
      <c r="AK64" s="2">
        <f t="shared" si="12"/>
        <v>0</v>
      </c>
      <c r="AL64" s="2" t="str">
        <f t="shared" si="13"/>
        <v/>
      </c>
      <c r="AM64" s="2">
        <f t="shared" si="18"/>
        <v>0</v>
      </c>
      <c r="AN64" s="2" t="str">
        <f t="shared" si="19"/>
        <v/>
      </c>
      <c r="AO64" s="2">
        <f t="shared" si="16"/>
        <v>0</v>
      </c>
      <c r="AP64" s="2" t="str">
        <f t="shared" si="17"/>
        <v/>
      </c>
    </row>
    <row r="65" spans="1:42" x14ac:dyDescent="0.2">
      <c r="A65" s="38">
        <v>56</v>
      </c>
      <c r="B65" s="258"/>
      <c r="C65" s="55"/>
      <c r="D65" s="237"/>
      <c r="E65" s="237"/>
      <c r="F65" s="167"/>
      <c r="G65" s="55"/>
      <c r="H65" s="56"/>
      <c r="I65" s="57"/>
      <c r="J65" s="232"/>
      <c r="K65" s="241"/>
      <c r="L65" s="242"/>
      <c r="M65" s="241"/>
      <c r="N65" s="242"/>
      <c r="O65" s="58"/>
      <c r="P65" s="58"/>
      <c r="W65" s="6" t="str">
        <f t="shared" si="20"/>
        <v/>
      </c>
      <c r="X65" s="6" t="str">
        <f t="shared" si="21"/>
        <v/>
      </c>
      <c r="Y65" s="6" t="str">
        <f t="shared" si="22"/>
        <v/>
      </c>
      <c r="Z65" s="6" t="str">
        <f t="shared" si="23"/>
        <v/>
      </c>
      <c r="AA65" s="6" t="str">
        <f t="shared" si="24"/>
        <v/>
      </c>
      <c r="AB65" s="11" t="str">
        <f>IF(G65="男",data_kyogisha!A57,"")</f>
        <v/>
      </c>
      <c r="AC65" s="6" t="str">
        <f t="shared" si="25"/>
        <v/>
      </c>
      <c r="AD65" s="6" t="str">
        <f t="shared" si="26"/>
        <v/>
      </c>
      <c r="AE65" s="6" t="str">
        <f t="shared" si="27"/>
        <v/>
      </c>
      <c r="AF65" s="6" t="str">
        <f t="shared" si="28"/>
        <v/>
      </c>
      <c r="AG65" s="6" t="str">
        <f t="shared" si="29"/>
        <v/>
      </c>
      <c r="AH65" s="6" t="str">
        <f>IF(G65="女",data_kyogisha!A57,"")</f>
        <v/>
      </c>
      <c r="AI65" s="2">
        <f t="shared" si="11"/>
        <v>0</v>
      </c>
      <c r="AJ65" s="2" t="str">
        <f t="shared" si="10"/>
        <v/>
      </c>
      <c r="AK65" s="2">
        <f t="shared" si="12"/>
        <v>0</v>
      </c>
      <c r="AL65" s="2" t="str">
        <f t="shared" si="13"/>
        <v/>
      </c>
      <c r="AM65" s="2">
        <f t="shared" si="18"/>
        <v>0</v>
      </c>
      <c r="AN65" s="2" t="str">
        <f t="shared" si="19"/>
        <v/>
      </c>
      <c r="AO65" s="2">
        <f t="shared" si="16"/>
        <v>0</v>
      </c>
      <c r="AP65" s="2" t="str">
        <f t="shared" si="17"/>
        <v/>
      </c>
    </row>
    <row r="66" spans="1:42" x14ac:dyDescent="0.2">
      <c r="A66" s="38">
        <v>57</v>
      </c>
      <c r="B66" s="258"/>
      <c r="C66" s="55"/>
      <c r="D66" s="237"/>
      <c r="E66" s="237"/>
      <c r="F66" s="167"/>
      <c r="G66" s="55"/>
      <c r="H66" s="56"/>
      <c r="I66" s="57"/>
      <c r="J66" s="232"/>
      <c r="K66" s="241"/>
      <c r="L66" s="242"/>
      <c r="M66" s="241"/>
      <c r="N66" s="242"/>
      <c r="O66" s="58"/>
      <c r="P66" s="58"/>
      <c r="W66" s="6" t="str">
        <f t="shared" si="20"/>
        <v/>
      </c>
      <c r="X66" s="6" t="str">
        <f t="shared" si="21"/>
        <v/>
      </c>
      <c r="Y66" s="6" t="str">
        <f t="shared" si="22"/>
        <v/>
      </c>
      <c r="Z66" s="6" t="str">
        <f t="shared" si="23"/>
        <v/>
      </c>
      <c r="AA66" s="6" t="str">
        <f t="shared" si="24"/>
        <v/>
      </c>
      <c r="AB66" s="11" t="str">
        <f>IF(G66="男",data_kyogisha!A58,"")</f>
        <v/>
      </c>
      <c r="AC66" s="6" t="str">
        <f t="shared" si="25"/>
        <v/>
      </c>
      <c r="AD66" s="6" t="str">
        <f t="shared" si="26"/>
        <v/>
      </c>
      <c r="AE66" s="6" t="str">
        <f t="shared" si="27"/>
        <v/>
      </c>
      <c r="AF66" s="6" t="str">
        <f t="shared" si="28"/>
        <v/>
      </c>
      <c r="AG66" s="6" t="str">
        <f t="shared" si="29"/>
        <v/>
      </c>
      <c r="AH66" s="6" t="str">
        <f>IF(G66="女",data_kyogisha!A58,"")</f>
        <v/>
      </c>
      <c r="AI66" s="2">
        <f t="shared" si="11"/>
        <v>0</v>
      </c>
      <c r="AJ66" s="2" t="str">
        <f t="shared" si="10"/>
        <v/>
      </c>
      <c r="AK66" s="2">
        <f t="shared" si="12"/>
        <v>0</v>
      </c>
      <c r="AL66" s="2" t="str">
        <f t="shared" si="13"/>
        <v/>
      </c>
      <c r="AM66" s="2">
        <f t="shared" si="18"/>
        <v>0</v>
      </c>
      <c r="AN66" s="2" t="str">
        <f t="shared" si="19"/>
        <v/>
      </c>
      <c r="AO66" s="2">
        <f t="shared" si="16"/>
        <v>0</v>
      </c>
      <c r="AP66" s="2" t="str">
        <f t="shared" si="17"/>
        <v/>
      </c>
    </row>
    <row r="67" spans="1:42" x14ac:dyDescent="0.2">
      <c r="A67" s="38">
        <v>58</v>
      </c>
      <c r="B67" s="258"/>
      <c r="C67" s="55"/>
      <c r="D67" s="237"/>
      <c r="E67" s="237"/>
      <c r="F67" s="167"/>
      <c r="G67" s="55"/>
      <c r="H67" s="56"/>
      <c r="I67" s="57"/>
      <c r="J67" s="232"/>
      <c r="K67" s="241"/>
      <c r="L67" s="242"/>
      <c r="M67" s="241"/>
      <c r="N67" s="242"/>
      <c r="O67" s="58"/>
      <c r="P67" s="58"/>
      <c r="W67" s="6" t="str">
        <f t="shared" si="20"/>
        <v/>
      </c>
      <c r="X67" s="6" t="str">
        <f t="shared" si="21"/>
        <v/>
      </c>
      <c r="Y67" s="6" t="str">
        <f t="shared" si="22"/>
        <v/>
      </c>
      <c r="Z67" s="6" t="str">
        <f t="shared" si="23"/>
        <v/>
      </c>
      <c r="AA67" s="6" t="str">
        <f t="shared" si="24"/>
        <v/>
      </c>
      <c r="AB67" s="11" t="str">
        <f>IF(G67="男",data_kyogisha!A59,"")</f>
        <v/>
      </c>
      <c r="AC67" s="6" t="str">
        <f t="shared" si="25"/>
        <v/>
      </c>
      <c r="AD67" s="6" t="str">
        <f t="shared" si="26"/>
        <v/>
      </c>
      <c r="AE67" s="6" t="str">
        <f t="shared" si="27"/>
        <v/>
      </c>
      <c r="AF67" s="6" t="str">
        <f t="shared" si="28"/>
        <v/>
      </c>
      <c r="AG67" s="6" t="str">
        <f t="shared" si="29"/>
        <v/>
      </c>
      <c r="AH67" s="6" t="str">
        <f>IF(G67="女",data_kyogisha!A59,"")</f>
        <v/>
      </c>
      <c r="AI67" s="2">
        <f t="shared" si="11"/>
        <v>0</v>
      </c>
      <c r="AJ67" s="2" t="str">
        <f t="shared" si="10"/>
        <v/>
      </c>
      <c r="AK67" s="2">
        <f t="shared" si="12"/>
        <v>0</v>
      </c>
      <c r="AL67" s="2" t="str">
        <f t="shared" si="13"/>
        <v/>
      </c>
      <c r="AM67" s="2">
        <f t="shared" si="18"/>
        <v>0</v>
      </c>
      <c r="AN67" s="2" t="str">
        <f t="shared" si="19"/>
        <v/>
      </c>
      <c r="AO67" s="2">
        <f t="shared" si="16"/>
        <v>0</v>
      </c>
      <c r="AP67" s="2" t="str">
        <f t="shared" si="17"/>
        <v/>
      </c>
    </row>
    <row r="68" spans="1:42" x14ac:dyDescent="0.2">
      <c r="A68" s="38">
        <v>59</v>
      </c>
      <c r="B68" s="258"/>
      <c r="C68" s="55"/>
      <c r="D68" s="237"/>
      <c r="E68" s="237"/>
      <c r="F68" s="167"/>
      <c r="G68" s="55"/>
      <c r="H68" s="56"/>
      <c r="I68" s="57"/>
      <c r="J68" s="232"/>
      <c r="K68" s="241"/>
      <c r="L68" s="242"/>
      <c r="M68" s="241"/>
      <c r="N68" s="242"/>
      <c r="O68" s="58"/>
      <c r="P68" s="58"/>
      <c r="W68" s="6" t="str">
        <f t="shared" si="20"/>
        <v/>
      </c>
      <c r="X68" s="6" t="str">
        <f t="shared" si="21"/>
        <v/>
      </c>
      <c r="Y68" s="6" t="str">
        <f t="shared" si="22"/>
        <v/>
      </c>
      <c r="Z68" s="6" t="str">
        <f t="shared" si="23"/>
        <v/>
      </c>
      <c r="AA68" s="6" t="str">
        <f t="shared" si="24"/>
        <v/>
      </c>
      <c r="AB68" s="11" t="str">
        <f>IF(G68="男",data_kyogisha!A60,"")</f>
        <v/>
      </c>
      <c r="AC68" s="6" t="str">
        <f t="shared" si="25"/>
        <v/>
      </c>
      <c r="AD68" s="6" t="str">
        <f t="shared" si="26"/>
        <v/>
      </c>
      <c r="AE68" s="6" t="str">
        <f t="shared" si="27"/>
        <v/>
      </c>
      <c r="AF68" s="6" t="str">
        <f t="shared" si="28"/>
        <v/>
      </c>
      <c r="AG68" s="6" t="str">
        <f t="shared" si="29"/>
        <v/>
      </c>
      <c r="AH68" s="6" t="str">
        <f>IF(G68="女",data_kyogisha!A60,"")</f>
        <v/>
      </c>
      <c r="AI68" s="2">
        <f t="shared" si="11"/>
        <v>0</v>
      </c>
      <c r="AJ68" s="2" t="str">
        <f t="shared" si="10"/>
        <v/>
      </c>
      <c r="AK68" s="2">
        <f t="shared" si="12"/>
        <v>0</v>
      </c>
      <c r="AL68" s="2" t="str">
        <f t="shared" si="13"/>
        <v/>
      </c>
      <c r="AM68" s="2">
        <f t="shared" si="18"/>
        <v>0</v>
      </c>
      <c r="AN68" s="2" t="str">
        <f t="shared" si="19"/>
        <v/>
      </c>
      <c r="AO68" s="2">
        <f t="shared" si="16"/>
        <v>0</v>
      </c>
      <c r="AP68" s="2" t="str">
        <f t="shared" si="17"/>
        <v/>
      </c>
    </row>
    <row r="69" spans="1:42" x14ac:dyDescent="0.2">
      <c r="A69" s="38">
        <v>60</v>
      </c>
      <c r="B69" s="258"/>
      <c r="C69" s="55"/>
      <c r="D69" s="237"/>
      <c r="E69" s="237"/>
      <c r="F69" s="167"/>
      <c r="G69" s="55"/>
      <c r="H69" s="56"/>
      <c r="I69" s="57"/>
      <c r="J69" s="232"/>
      <c r="K69" s="241"/>
      <c r="L69" s="242"/>
      <c r="M69" s="241"/>
      <c r="N69" s="242"/>
      <c r="O69" s="58"/>
      <c r="P69" s="58"/>
      <c r="W69" s="6" t="str">
        <f t="shared" si="20"/>
        <v/>
      </c>
      <c r="X69" s="6" t="str">
        <f t="shared" si="21"/>
        <v/>
      </c>
      <c r="Y69" s="6" t="str">
        <f t="shared" si="22"/>
        <v/>
      </c>
      <c r="Z69" s="6" t="str">
        <f t="shared" si="23"/>
        <v/>
      </c>
      <c r="AA69" s="6" t="str">
        <f t="shared" si="24"/>
        <v/>
      </c>
      <c r="AB69" s="11" t="str">
        <f>IF(G69="男",data_kyogisha!A61,"")</f>
        <v/>
      </c>
      <c r="AC69" s="6" t="str">
        <f t="shared" si="25"/>
        <v/>
      </c>
      <c r="AD69" s="6" t="str">
        <f t="shared" si="26"/>
        <v/>
      </c>
      <c r="AE69" s="6" t="str">
        <f t="shared" si="27"/>
        <v/>
      </c>
      <c r="AF69" s="6" t="str">
        <f t="shared" si="28"/>
        <v/>
      </c>
      <c r="AG69" s="6" t="str">
        <f t="shared" si="29"/>
        <v/>
      </c>
      <c r="AH69" s="6" t="str">
        <f>IF(G69="女",data_kyogisha!A61,"")</f>
        <v/>
      </c>
      <c r="AI69" s="2">
        <f t="shared" si="11"/>
        <v>0</v>
      </c>
      <c r="AJ69" s="2" t="str">
        <f t="shared" si="10"/>
        <v/>
      </c>
      <c r="AK69" s="2">
        <f t="shared" si="12"/>
        <v>0</v>
      </c>
      <c r="AL69" s="2" t="str">
        <f t="shared" si="13"/>
        <v/>
      </c>
      <c r="AM69" s="2">
        <f t="shared" si="18"/>
        <v>0</v>
      </c>
      <c r="AN69" s="2" t="str">
        <f t="shared" si="19"/>
        <v/>
      </c>
      <c r="AO69" s="2">
        <f t="shared" si="16"/>
        <v>0</v>
      </c>
      <c r="AP69" s="2" t="str">
        <f t="shared" si="17"/>
        <v/>
      </c>
    </row>
    <row r="70" spans="1:42" x14ac:dyDescent="0.2">
      <c r="A70" s="38">
        <v>61</v>
      </c>
      <c r="B70" s="258"/>
      <c r="C70" s="55"/>
      <c r="D70" s="237"/>
      <c r="E70" s="237"/>
      <c r="F70" s="167"/>
      <c r="G70" s="55"/>
      <c r="H70" s="56"/>
      <c r="I70" s="57"/>
      <c r="J70" s="232"/>
      <c r="K70" s="241"/>
      <c r="L70" s="242"/>
      <c r="M70" s="241"/>
      <c r="N70" s="242"/>
      <c r="O70" s="58"/>
      <c r="P70" s="58"/>
      <c r="W70" s="6" t="str">
        <f t="shared" si="20"/>
        <v/>
      </c>
      <c r="X70" s="6" t="str">
        <f t="shared" si="21"/>
        <v/>
      </c>
      <c r="Y70" s="6" t="str">
        <f t="shared" si="22"/>
        <v/>
      </c>
      <c r="Z70" s="6" t="str">
        <f t="shared" si="23"/>
        <v/>
      </c>
      <c r="AA70" s="6" t="str">
        <f t="shared" si="24"/>
        <v/>
      </c>
      <c r="AB70" s="11" t="str">
        <f>IF(G70="男",data_kyogisha!A62,"")</f>
        <v/>
      </c>
      <c r="AC70" s="6" t="str">
        <f t="shared" si="25"/>
        <v/>
      </c>
      <c r="AD70" s="6" t="str">
        <f t="shared" si="26"/>
        <v/>
      </c>
      <c r="AE70" s="6" t="str">
        <f t="shared" si="27"/>
        <v/>
      </c>
      <c r="AF70" s="6" t="str">
        <f t="shared" si="28"/>
        <v/>
      </c>
      <c r="AG70" s="6" t="str">
        <f t="shared" si="29"/>
        <v/>
      </c>
      <c r="AH70" s="6" t="str">
        <f>IF(G70="女",data_kyogisha!A62,"")</f>
        <v/>
      </c>
      <c r="AI70" s="2">
        <f t="shared" si="11"/>
        <v>0</v>
      </c>
      <c r="AJ70" s="2" t="str">
        <f t="shared" si="10"/>
        <v/>
      </c>
      <c r="AK70" s="2">
        <f t="shared" si="12"/>
        <v>0</v>
      </c>
      <c r="AL70" s="2" t="str">
        <f t="shared" si="13"/>
        <v/>
      </c>
      <c r="AM70" s="2">
        <f t="shared" si="18"/>
        <v>0</v>
      </c>
      <c r="AN70" s="2" t="str">
        <f t="shared" si="19"/>
        <v/>
      </c>
      <c r="AO70" s="2">
        <f t="shared" si="16"/>
        <v>0</v>
      </c>
      <c r="AP70" s="2" t="str">
        <f t="shared" si="17"/>
        <v/>
      </c>
    </row>
    <row r="71" spans="1:42" x14ac:dyDescent="0.2">
      <c r="A71" s="38">
        <v>62</v>
      </c>
      <c r="B71" s="258"/>
      <c r="C71" s="55"/>
      <c r="D71" s="237"/>
      <c r="E71" s="237"/>
      <c r="F71" s="167"/>
      <c r="G71" s="55"/>
      <c r="H71" s="56"/>
      <c r="I71" s="57"/>
      <c r="J71" s="232"/>
      <c r="K71" s="241"/>
      <c r="L71" s="242"/>
      <c r="M71" s="241"/>
      <c r="N71" s="242"/>
      <c r="O71" s="58"/>
      <c r="P71" s="58"/>
      <c r="W71" s="6" t="str">
        <f t="shared" si="20"/>
        <v/>
      </c>
      <c r="X71" s="6" t="str">
        <f t="shared" si="21"/>
        <v/>
      </c>
      <c r="Y71" s="6" t="str">
        <f t="shared" si="22"/>
        <v/>
      </c>
      <c r="Z71" s="6" t="str">
        <f t="shared" si="23"/>
        <v/>
      </c>
      <c r="AA71" s="6" t="str">
        <f t="shared" si="24"/>
        <v/>
      </c>
      <c r="AB71" s="11" t="str">
        <f>IF(G71="男",data_kyogisha!A63,"")</f>
        <v/>
      </c>
      <c r="AC71" s="6" t="str">
        <f t="shared" si="25"/>
        <v/>
      </c>
      <c r="AD71" s="6" t="str">
        <f t="shared" si="26"/>
        <v/>
      </c>
      <c r="AE71" s="6" t="str">
        <f t="shared" si="27"/>
        <v/>
      </c>
      <c r="AF71" s="6" t="str">
        <f t="shared" si="28"/>
        <v/>
      </c>
      <c r="AG71" s="6" t="str">
        <f t="shared" si="29"/>
        <v/>
      </c>
      <c r="AH71" s="6" t="str">
        <f>IF(G71="女",data_kyogisha!A63,"")</f>
        <v/>
      </c>
      <c r="AI71" s="2">
        <f t="shared" si="11"/>
        <v>0</v>
      </c>
      <c r="AJ71" s="2" t="str">
        <f t="shared" si="10"/>
        <v/>
      </c>
      <c r="AK71" s="2">
        <f t="shared" si="12"/>
        <v>0</v>
      </c>
      <c r="AL71" s="2" t="str">
        <f t="shared" si="13"/>
        <v/>
      </c>
      <c r="AM71" s="2">
        <f t="shared" si="18"/>
        <v>0</v>
      </c>
      <c r="AN71" s="2" t="str">
        <f t="shared" si="19"/>
        <v/>
      </c>
      <c r="AO71" s="2">
        <f t="shared" si="16"/>
        <v>0</v>
      </c>
      <c r="AP71" s="2" t="str">
        <f t="shared" si="17"/>
        <v/>
      </c>
    </row>
    <row r="72" spans="1:42" x14ac:dyDescent="0.2">
      <c r="A72" s="38">
        <v>63</v>
      </c>
      <c r="B72" s="258"/>
      <c r="C72" s="55"/>
      <c r="D72" s="237"/>
      <c r="E72" s="237"/>
      <c r="F72" s="167"/>
      <c r="G72" s="55"/>
      <c r="H72" s="56"/>
      <c r="I72" s="57"/>
      <c r="J72" s="232"/>
      <c r="K72" s="241"/>
      <c r="L72" s="242"/>
      <c r="M72" s="241"/>
      <c r="N72" s="242"/>
      <c r="O72" s="58"/>
      <c r="P72" s="58"/>
      <c r="W72" s="6" t="str">
        <f t="shared" si="20"/>
        <v/>
      </c>
      <c r="X72" s="6" t="str">
        <f t="shared" si="21"/>
        <v/>
      </c>
      <c r="Y72" s="6" t="str">
        <f t="shared" si="22"/>
        <v/>
      </c>
      <c r="Z72" s="6" t="str">
        <f t="shared" si="23"/>
        <v/>
      </c>
      <c r="AA72" s="6" t="str">
        <f t="shared" si="24"/>
        <v/>
      </c>
      <c r="AB72" s="11" t="str">
        <f>IF(G72="男",data_kyogisha!A64,"")</f>
        <v/>
      </c>
      <c r="AC72" s="6" t="str">
        <f t="shared" si="25"/>
        <v/>
      </c>
      <c r="AD72" s="6" t="str">
        <f t="shared" si="26"/>
        <v/>
      </c>
      <c r="AE72" s="6" t="str">
        <f t="shared" si="27"/>
        <v/>
      </c>
      <c r="AF72" s="6" t="str">
        <f t="shared" si="28"/>
        <v/>
      </c>
      <c r="AG72" s="6" t="str">
        <f t="shared" si="29"/>
        <v/>
      </c>
      <c r="AH72" s="6" t="str">
        <f>IF(G72="女",data_kyogisha!A64,"")</f>
        <v/>
      </c>
      <c r="AI72" s="2">
        <f t="shared" si="11"/>
        <v>0</v>
      </c>
      <c r="AJ72" s="2" t="str">
        <f t="shared" si="10"/>
        <v/>
      </c>
      <c r="AK72" s="2">
        <f t="shared" si="12"/>
        <v>0</v>
      </c>
      <c r="AL72" s="2" t="str">
        <f t="shared" si="13"/>
        <v/>
      </c>
      <c r="AM72" s="2">
        <f t="shared" si="18"/>
        <v>0</v>
      </c>
      <c r="AN72" s="2" t="str">
        <f t="shared" si="19"/>
        <v/>
      </c>
      <c r="AO72" s="2">
        <f t="shared" si="16"/>
        <v>0</v>
      </c>
      <c r="AP72" s="2" t="str">
        <f t="shared" si="17"/>
        <v/>
      </c>
    </row>
    <row r="73" spans="1:42" x14ac:dyDescent="0.2">
      <c r="A73" s="38">
        <v>64</v>
      </c>
      <c r="B73" s="258"/>
      <c r="C73" s="55"/>
      <c r="D73" s="237"/>
      <c r="E73" s="237"/>
      <c r="F73" s="167"/>
      <c r="G73" s="55"/>
      <c r="H73" s="56"/>
      <c r="I73" s="57"/>
      <c r="J73" s="232"/>
      <c r="K73" s="241"/>
      <c r="L73" s="242"/>
      <c r="M73" s="241"/>
      <c r="N73" s="242"/>
      <c r="O73" s="58"/>
      <c r="P73" s="58"/>
      <c r="W73" s="6" t="str">
        <f t="shared" si="20"/>
        <v/>
      </c>
      <c r="X73" s="6" t="str">
        <f t="shared" si="21"/>
        <v/>
      </c>
      <c r="Y73" s="6" t="str">
        <f t="shared" si="22"/>
        <v/>
      </c>
      <c r="Z73" s="6" t="str">
        <f t="shared" si="23"/>
        <v/>
      </c>
      <c r="AA73" s="6" t="str">
        <f t="shared" si="24"/>
        <v/>
      </c>
      <c r="AB73" s="11" t="str">
        <f>IF(G73="男",data_kyogisha!A65,"")</f>
        <v/>
      </c>
      <c r="AC73" s="6" t="str">
        <f t="shared" si="25"/>
        <v/>
      </c>
      <c r="AD73" s="6" t="str">
        <f t="shared" si="26"/>
        <v/>
      </c>
      <c r="AE73" s="6" t="str">
        <f t="shared" si="27"/>
        <v/>
      </c>
      <c r="AF73" s="6" t="str">
        <f t="shared" si="28"/>
        <v/>
      </c>
      <c r="AG73" s="6" t="str">
        <f t="shared" si="29"/>
        <v/>
      </c>
      <c r="AH73" s="6" t="str">
        <f>IF(G73="女",data_kyogisha!A65,"")</f>
        <v/>
      </c>
      <c r="AI73" s="2">
        <f t="shared" si="11"/>
        <v>0</v>
      </c>
      <c r="AJ73" s="2" t="str">
        <f t="shared" si="10"/>
        <v/>
      </c>
      <c r="AK73" s="2">
        <f t="shared" si="12"/>
        <v>0</v>
      </c>
      <c r="AL73" s="2" t="str">
        <f t="shared" si="13"/>
        <v/>
      </c>
      <c r="AM73" s="2">
        <f t="shared" si="18"/>
        <v>0</v>
      </c>
      <c r="AN73" s="2" t="str">
        <f t="shared" si="19"/>
        <v/>
      </c>
      <c r="AO73" s="2">
        <f t="shared" si="16"/>
        <v>0</v>
      </c>
      <c r="AP73" s="2" t="str">
        <f t="shared" si="17"/>
        <v/>
      </c>
    </row>
    <row r="74" spans="1:42" x14ac:dyDescent="0.2">
      <c r="A74" s="38">
        <v>65</v>
      </c>
      <c r="B74" s="258"/>
      <c r="C74" s="55"/>
      <c r="D74" s="237"/>
      <c r="E74" s="237"/>
      <c r="F74" s="167"/>
      <c r="G74" s="55"/>
      <c r="H74" s="56"/>
      <c r="I74" s="57"/>
      <c r="J74" s="232"/>
      <c r="K74" s="241"/>
      <c r="L74" s="242"/>
      <c r="M74" s="241"/>
      <c r="N74" s="242"/>
      <c r="O74" s="58"/>
      <c r="P74" s="58"/>
      <c r="W74" s="6" t="str">
        <f t="shared" si="20"/>
        <v/>
      </c>
      <c r="X74" s="6" t="str">
        <f t="shared" si="21"/>
        <v/>
      </c>
      <c r="Y74" s="6" t="str">
        <f t="shared" si="22"/>
        <v/>
      </c>
      <c r="Z74" s="6" t="str">
        <f t="shared" si="23"/>
        <v/>
      </c>
      <c r="AA74" s="6" t="str">
        <f t="shared" si="24"/>
        <v/>
      </c>
      <c r="AB74" s="11" t="str">
        <f>IF(G74="男",data_kyogisha!A66,"")</f>
        <v/>
      </c>
      <c r="AC74" s="6" t="str">
        <f t="shared" ref="AC74:AC99" si="30">IF(G74="女",C74,"")</f>
        <v/>
      </c>
      <c r="AD74" s="6" t="str">
        <f t="shared" ref="AD74:AD99" si="31">IF(G74="女",D74,"")</f>
        <v/>
      </c>
      <c r="AE74" s="6" t="str">
        <f t="shared" si="27"/>
        <v/>
      </c>
      <c r="AF74" s="6" t="str">
        <f t="shared" ref="AF74:AF99" si="32">IF(G74="女",G74,"")</f>
        <v/>
      </c>
      <c r="AG74" s="6" t="str">
        <f t="shared" si="29"/>
        <v/>
      </c>
      <c r="AH74" s="6" t="str">
        <f>IF(G74="女",data_kyogisha!A66,"")</f>
        <v/>
      </c>
      <c r="AI74" s="2">
        <f t="shared" si="11"/>
        <v>0</v>
      </c>
      <c r="AJ74" s="2" t="str">
        <f t="shared" ref="AJ74:AJ99" si="33">IF(AND(G74="男",O74="○"),C74,"")</f>
        <v/>
      </c>
      <c r="AK74" s="2">
        <f t="shared" si="12"/>
        <v>0</v>
      </c>
      <c r="AL74" s="2" t="str">
        <f t="shared" si="13"/>
        <v/>
      </c>
      <c r="AM74" s="2">
        <f t="shared" si="18"/>
        <v>0</v>
      </c>
      <c r="AN74" s="2" t="str">
        <f t="shared" si="19"/>
        <v/>
      </c>
      <c r="AO74" s="2">
        <f t="shared" si="16"/>
        <v>0</v>
      </c>
      <c r="AP74" s="2" t="str">
        <f t="shared" si="17"/>
        <v/>
      </c>
    </row>
    <row r="75" spans="1:42" x14ac:dyDescent="0.2">
      <c r="A75" s="38">
        <v>66</v>
      </c>
      <c r="B75" s="258"/>
      <c r="C75" s="55"/>
      <c r="D75" s="237"/>
      <c r="E75" s="237"/>
      <c r="F75" s="167"/>
      <c r="G75" s="55"/>
      <c r="H75" s="56"/>
      <c r="I75" s="57"/>
      <c r="J75" s="232"/>
      <c r="K75" s="241"/>
      <c r="L75" s="242"/>
      <c r="M75" s="241"/>
      <c r="N75" s="242"/>
      <c r="O75" s="58"/>
      <c r="P75" s="58"/>
      <c r="W75" s="6" t="str">
        <f t="shared" ref="W75:W99" si="34">IF(G75="男",C75,"")</f>
        <v/>
      </c>
      <c r="X75" s="6" t="str">
        <f t="shared" ref="X75:X99" si="35">IF(G75="男",D75,"")</f>
        <v/>
      </c>
      <c r="Y75" s="6" t="str">
        <f t="shared" ref="Y75:Y99" si="36">IF(G75="男",E75,"")</f>
        <v/>
      </c>
      <c r="Z75" s="6" t="str">
        <f t="shared" ref="Z75:Z99" si="37">IF(G75="男",G75,"")</f>
        <v/>
      </c>
      <c r="AA75" s="6" t="str">
        <f t="shared" ref="AA75:AA99" si="38">IF(G75="男",IF(H75="","",H75),"")</f>
        <v/>
      </c>
      <c r="AB75" s="11" t="str">
        <f>IF(G75="男",data_kyogisha!A67,"")</f>
        <v/>
      </c>
      <c r="AC75" s="6" t="str">
        <f t="shared" si="30"/>
        <v/>
      </c>
      <c r="AD75" s="6" t="str">
        <f t="shared" si="31"/>
        <v/>
      </c>
      <c r="AE75" s="6" t="str">
        <f t="shared" ref="AE75:AE99" si="39">IF(G75="女",E75,"")</f>
        <v/>
      </c>
      <c r="AF75" s="6" t="str">
        <f t="shared" si="32"/>
        <v/>
      </c>
      <c r="AG75" s="6" t="str">
        <f t="shared" ref="AG75:AG99" si="40">IF(G75="女",IF(H75="","",H75),"")</f>
        <v/>
      </c>
      <c r="AH75" s="6" t="str">
        <f>IF(G75="女",data_kyogisha!A67,"")</f>
        <v/>
      </c>
      <c r="AI75" s="2">
        <f t="shared" ref="AI75:AI99" si="41">IF(AND(G75="男",O75="○"),AI74+1,AI74)</f>
        <v>0</v>
      </c>
      <c r="AJ75" s="2" t="str">
        <f t="shared" si="33"/>
        <v/>
      </c>
      <c r="AK75" s="2">
        <f t="shared" si="12"/>
        <v>0</v>
      </c>
      <c r="AL75" s="2" t="str">
        <f t="shared" ref="AL75:AL99" si="42">IF(AND(G75="男",P75="○"),C75,"")</f>
        <v/>
      </c>
      <c r="AM75" s="2">
        <f t="shared" si="18"/>
        <v>0</v>
      </c>
      <c r="AN75" s="2" t="str">
        <f t="shared" si="19"/>
        <v/>
      </c>
      <c r="AO75" s="2">
        <f t="shared" si="16"/>
        <v>0</v>
      </c>
      <c r="AP75" s="2" t="str">
        <f t="shared" si="17"/>
        <v/>
      </c>
    </row>
    <row r="76" spans="1:42" x14ac:dyDescent="0.2">
      <c r="A76" s="38">
        <v>67</v>
      </c>
      <c r="B76" s="258"/>
      <c r="C76" s="55"/>
      <c r="D76" s="237"/>
      <c r="E76" s="237"/>
      <c r="F76" s="167"/>
      <c r="G76" s="55"/>
      <c r="H76" s="56"/>
      <c r="I76" s="57"/>
      <c r="J76" s="232"/>
      <c r="K76" s="241"/>
      <c r="L76" s="242"/>
      <c r="M76" s="241"/>
      <c r="N76" s="242"/>
      <c r="O76" s="58"/>
      <c r="P76" s="58"/>
      <c r="W76" s="6" t="str">
        <f t="shared" si="34"/>
        <v/>
      </c>
      <c r="X76" s="6" t="str">
        <f t="shared" si="35"/>
        <v/>
      </c>
      <c r="Y76" s="6" t="str">
        <f t="shared" si="36"/>
        <v/>
      </c>
      <c r="Z76" s="6" t="str">
        <f t="shared" si="37"/>
        <v/>
      </c>
      <c r="AA76" s="6" t="str">
        <f t="shared" si="38"/>
        <v/>
      </c>
      <c r="AB76" s="11" t="str">
        <f>IF(G76="男",data_kyogisha!A68,"")</f>
        <v/>
      </c>
      <c r="AC76" s="6" t="str">
        <f t="shared" si="30"/>
        <v/>
      </c>
      <c r="AD76" s="6" t="str">
        <f t="shared" si="31"/>
        <v/>
      </c>
      <c r="AE76" s="6" t="str">
        <f t="shared" si="39"/>
        <v/>
      </c>
      <c r="AF76" s="6" t="str">
        <f t="shared" si="32"/>
        <v/>
      </c>
      <c r="AG76" s="6" t="str">
        <f t="shared" si="40"/>
        <v/>
      </c>
      <c r="AH76" s="6" t="str">
        <f>IF(G76="女",data_kyogisha!A68,"")</f>
        <v/>
      </c>
      <c r="AI76" s="2">
        <f t="shared" si="41"/>
        <v>0</v>
      </c>
      <c r="AJ76" s="2" t="str">
        <f t="shared" si="33"/>
        <v/>
      </c>
      <c r="AK76" s="2">
        <f t="shared" ref="AK76:AK99" si="43">IF(AND(G76="男",P76="○"),AK75+1,AK75)</f>
        <v>0</v>
      </c>
      <c r="AL76" s="2" t="str">
        <f t="shared" si="42"/>
        <v/>
      </c>
      <c r="AM76" s="2">
        <f t="shared" si="18"/>
        <v>0</v>
      </c>
      <c r="AN76" s="2" t="str">
        <f t="shared" si="19"/>
        <v/>
      </c>
      <c r="AO76" s="2">
        <f t="shared" ref="AO76:AO99" si="44">IF(AND(G76="女",P76="○"),AO75+1,AO75)</f>
        <v>0</v>
      </c>
      <c r="AP76" s="2" t="str">
        <f t="shared" ref="AP76:AP99" si="45">IF(AND(G76="女",P76="○"),C76,"")</f>
        <v/>
      </c>
    </row>
    <row r="77" spans="1:42" x14ac:dyDescent="0.2">
      <c r="A77" s="38">
        <v>68</v>
      </c>
      <c r="B77" s="258"/>
      <c r="C77" s="55"/>
      <c r="D77" s="237"/>
      <c r="E77" s="237"/>
      <c r="F77" s="167"/>
      <c r="G77" s="55"/>
      <c r="H77" s="56"/>
      <c r="I77" s="57"/>
      <c r="J77" s="232"/>
      <c r="K77" s="241"/>
      <c r="L77" s="242"/>
      <c r="M77" s="241"/>
      <c r="N77" s="242"/>
      <c r="O77" s="58"/>
      <c r="P77" s="58"/>
      <c r="W77" s="6" t="str">
        <f t="shared" si="34"/>
        <v/>
      </c>
      <c r="X77" s="6" t="str">
        <f t="shared" si="35"/>
        <v/>
      </c>
      <c r="Y77" s="6" t="str">
        <f t="shared" si="36"/>
        <v/>
      </c>
      <c r="Z77" s="6" t="str">
        <f t="shared" si="37"/>
        <v/>
      </c>
      <c r="AA77" s="6" t="str">
        <f t="shared" si="38"/>
        <v/>
      </c>
      <c r="AB77" s="11" t="str">
        <f>IF(G77="男",data_kyogisha!A69,"")</f>
        <v/>
      </c>
      <c r="AC77" s="6" t="str">
        <f t="shared" si="30"/>
        <v/>
      </c>
      <c r="AD77" s="6" t="str">
        <f t="shared" si="31"/>
        <v/>
      </c>
      <c r="AE77" s="6" t="str">
        <f t="shared" si="39"/>
        <v/>
      </c>
      <c r="AF77" s="6" t="str">
        <f t="shared" si="32"/>
        <v/>
      </c>
      <c r="AG77" s="6" t="str">
        <f t="shared" si="40"/>
        <v/>
      </c>
      <c r="AH77" s="6" t="str">
        <f>IF(G77="女",data_kyogisha!A69,"")</f>
        <v/>
      </c>
      <c r="AI77" s="2">
        <f t="shared" si="41"/>
        <v>0</v>
      </c>
      <c r="AJ77" s="2" t="str">
        <f t="shared" si="33"/>
        <v/>
      </c>
      <c r="AK77" s="2">
        <f t="shared" si="43"/>
        <v>0</v>
      </c>
      <c r="AL77" s="2" t="str">
        <f t="shared" si="42"/>
        <v/>
      </c>
      <c r="AM77" s="2">
        <f t="shared" si="18"/>
        <v>0</v>
      </c>
      <c r="AN77" s="2" t="str">
        <f t="shared" si="19"/>
        <v/>
      </c>
      <c r="AO77" s="2">
        <f t="shared" si="44"/>
        <v>0</v>
      </c>
      <c r="AP77" s="2" t="str">
        <f t="shared" si="45"/>
        <v/>
      </c>
    </row>
    <row r="78" spans="1:42" x14ac:dyDescent="0.2">
      <c r="A78" s="38">
        <v>69</v>
      </c>
      <c r="B78" s="258"/>
      <c r="C78" s="55"/>
      <c r="D78" s="237"/>
      <c r="E78" s="237"/>
      <c r="F78" s="167"/>
      <c r="G78" s="55"/>
      <c r="H78" s="56"/>
      <c r="I78" s="57"/>
      <c r="J78" s="232"/>
      <c r="K78" s="241"/>
      <c r="L78" s="242"/>
      <c r="M78" s="241"/>
      <c r="N78" s="242"/>
      <c r="O78" s="58"/>
      <c r="P78" s="58"/>
      <c r="W78" s="6" t="str">
        <f t="shared" si="34"/>
        <v/>
      </c>
      <c r="X78" s="6" t="str">
        <f t="shared" si="35"/>
        <v/>
      </c>
      <c r="Y78" s="6" t="str">
        <f t="shared" si="36"/>
        <v/>
      </c>
      <c r="Z78" s="6" t="str">
        <f t="shared" si="37"/>
        <v/>
      </c>
      <c r="AA78" s="6" t="str">
        <f t="shared" si="38"/>
        <v/>
      </c>
      <c r="AB78" s="11" t="str">
        <f>IF(G78="男",data_kyogisha!A70,"")</f>
        <v/>
      </c>
      <c r="AC78" s="6" t="str">
        <f t="shared" si="30"/>
        <v/>
      </c>
      <c r="AD78" s="6" t="str">
        <f t="shared" si="31"/>
        <v/>
      </c>
      <c r="AE78" s="6" t="str">
        <f t="shared" si="39"/>
        <v/>
      </c>
      <c r="AF78" s="6" t="str">
        <f t="shared" si="32"/>
        <v/>
      </c>
      <c r="AG78" s="6" t="str">
        <f t="shared" si="40"/>
        <v/>
      </c>
      <c r="AH78" s="6" t="str">
        <f>IF(G78="女",data_kyogisha!A70,"")</f>
        <v/>
      </c>
      <c r="AI78" s="2">
        <f t="shared" si="41"/>
        <v>0</v>
      </c>
      <c r="AJ78" s="2" t="str">
        <f t="shared" si="33"/>
        <v/>
      </c>
      <c r="AK78" s="2">
        <f t="shared" si="43"/>
        <v>0</v>
      </c>
      <c r="AL78" s="2" t="str">
        <f t="shared" si="42"/>
        <v/>
      </c>
      <c r="AM78" s="2">
        <f t="shared" si="18"/>
        <v>0</v>
      </c>
      <c r="AN78" s="2" t="str">
        <f t="shared" si="19"/>
        <v/>
      </c>
      <c r="AO78" s="2">
        <f t="shared" si="44"/>
        <v>0</v>
      </c>
      <c r="AP78" s="2" t="str">
        <f t="shared" si="45"/>
        <v/>
      </c>
    </row>
    <row r="79" spans="1:42" x14ac:dyDescent="0.2">
      <c r="A79" s="38">
        <v>70</v>
      </c>
      <c r="B79" s="258"/>
      <c r="C79" s="55"/>
      <c r="D79" s="237"/>
      <c r="E79" s="237"/>
      <c r="F79" s="167"/>
      <c r="G79" s="55"/>
      <c r="H79" s="56"/>
      <c r="I79" s="57"/>
      <c r="J79" s="232"/>
      <c r="K79" s="241"/>
      <c r="L79" s="242"/>
      <c r="M79" s="241"/>
      <c r="N79" s="242"/>
      <c r="O79" s="58"/>
      <c r="P79" s="58"/>
      <c r="W79" s="6" t="str">
        <f t="shared" si="34"/>
        <v/>
      </c>
      <c r="X79" s="6" t="str">
        <f t="shared" si="35"/>
        <v/>
      </c>
      <c r="Y79" s="6" t="str">
        <f t="shared" si="36"/>
        <v/>
      </c>
      <c r="Z79" s="6" t="str">
        <f t="shared" si="37"/>
        <v/>
      </c>
      <c r="AA79" s="6" t="str">
        <f t="shared" si="38"/>
        <v/>
      </c>
      <c r="AB79" s="11" t="str">
        <f>IF(G79="男",data_kyogisha!A71,"")</f>
        <v/>
      </c>
      <c r="AC79" s="6" t="str">
        <f t="shared" si="30"/>
        <v/>
      </c>
      <c r="AD79" s="6" t="str">
        <f t="shared" si="31"/>
        <v/>
      </c>
      <c r="AE79" s="6" t="str">
        <f t="shared" si="39"/>
        <v/>
      </c>
      <c r="AF79" s="6" t="str">
        <f t="shared" si="32"/>
        <v/>
      </c>
      <c r="AG79" s="6" t="str">
        <f t="shared" si="40"/>
        <v/>
      </c>
      <c r="AH79" s="6" t="str">
        <f>IF(G79="女",data_kyogisha!A71,"")</f>
        <v/>
      </c>
      <c r="AI79" s="2">
        <f t="shared" si="41"/>
        <v>0</v>
      </c>
      <c r="AJ79" s="2" t="str">
        <f t="shared" si="33"/>
        <v/>
      </c>
      <c r="AK79" s="2">
        <f t="shared" si="43"/>
        <v>0</v>
      </c>
      <c r="AL79" s="2" t="str">
        <f t="shared" si="42"/>
        <v/>
      </c>
      <c r="AM79" s="2">
        <f t="shared" si="18"/>
        <v>0</v>
      </c>
      <c r="AN79" s="2" t="str">
        <f t="shared" si="19"/>
        <v/>
      </c>
      <c r="AO79" s="2">
        <f t="shared" si="44"/>
        <v>0</v>
      </c>
      <c r="AP79" s="2" t="str">
        <f t="shared" si="45"/>
        <v/>
      </c>
    </row>
    <row r="80" spans="1:42" x14ac:dyDescent="0.2">
      <c r="A80" s="38">
        <v>71</v>
      </c>
      <c r="B80" s="258"/>
      <c r="C80" s="55"/>
      <c r="D80" s="237"/>
      <c r="E80" s="237"/>
      <c r="F80" s="167"/>
      <c r="G80" s="55"/>
      <c r="H80" s="56"/>
      <c r="I80" s="57"/>
      <c r="J80" s="232"/>
      <c r="K80" s="241"/>
      <c r="L80" s="242"/>
      <c r="M80" s="241"/>
      <c r="N80" s="242"/>
      <c r="O80" s="58"/>
      <c r="P80" s="58"/>
      <c r="W80" s="6" t="str">
        <f t="shared" si="34"/>
        <v/>
      </c>
      <c r="X80" s="6" t="str">
        <f t="shared" si="35"/>
        <v/>
      </c>
      <c r="Y80" s="6" t="str">
        <f t="shared" si="36"/>
        <v/>
      </c>
      <c r="Z80" s="6" t="str">
        <f t="shared" si="37"/>
        <v/>
      </c>
      <c r="AA80" s="6" t="str">
        <f t="shared" si="38"/>
        <v/>
      </c>
      <c r="AB80" s="11" t="str">
        <f>IF(G80="男",data_kyogisha!A72,"")</f>
        <v/>
      </c>
      <c r="AC80" s="6" t="str">
        <f t="shared" si="30"/>
        <v/>
      </c>
      <c r="AD80" s="6" t="str">
        <f t="shared" si="31"/>
        <v/>
      </c>
      <c r="AE80" s="6" t="str">
        <f t="shared" si="39"/>
        <v/>
      </c>
      <c r="AF80" s="6" t="str">
        <f t="shared" si="32"/>
        <v/>
      </c>
      <c r="AG80" s="6" t="str">
        <f t="shared" si="40"/>
        <v/>
      </c>
      <c r="AH80" s="6" t="str">
        <f>IF(G80="女",data_kyogisha!A72,"")</f>
        <v/>
      </c>
      <c r="AI80" s="2">
        <f t="shared" si="41"/>
        <v>0</v>
      </c>
      <c r="AJ80" s="2" t="str">
        <f t="shared" si="33"/>
        <v/>
      </c>
      <c r="AK80" s="2">
        <f t="shared" si="43"/>
        <v>0</v>
      </c>
      <c r="AL80" s="2" t="str">
        <f t="shared" si="42"/>
        <v/>
      </c>
      <c r="AM80" s="2">
        <f t="shared" si="18"/>
        <v>0</v>
      </c>
      <c r="AN80" s="2" t="str">
        <f t="shared" si="19"/>
        <v/>
      </c>
      <c r="AO80" s="2">
        <f t="shared" si="44"/>
        <v>0</v>
      </c>
      <c r="AP80" s="2" t="str">
        <f t="shared" si="45"/>
        <v/>
      </c>
    </row>
    <row r="81" spans="1:42" x14ac:dyDescent="0.2">
      <c r="A81" s="38">
        <v>72</v>
      </c>
      <c r="B81" s="258"/>
      <c r="C81" s="55"/>
      <c r="D81" s="237"/>
      <c r="E81" s="237"/>
      <c r="F81" s="167"/>
      <c r="G81" s="55"/>
      <c r="H81" s="56"/>
      <c r="I81" s="57"/>
      <c r="J81" s="232"/>
      <c r="K81" s="241"/>
      <c r="L81" s="242"/>
      <c r="M81" s="241"/>
      <c r="N81" s="242"/>
      <c r="O81" s="58"/>
      <c r="P81" s="58"/>
      <c r="W81" s="6" t="str">
        <f t="shared" si="34"/>
        <v/>
      </c>
      <c r="X81" s="6" t="str">
        <f t="shared" si="35"/>
        <v/>
      </c>
      <c r="Y81" s="6" t="str">
        <f t="shared" si="36"/>
        <v/>
      </c>
      <c r="Z81" s="6" t="str">
        <f t="shared" si="37"/>
        <v/>
      </c>
      <c r="AA81" s="6" t="str">
        <f t="shared" si="38"/>
        <v/>
      </c>
      <c r="AB81" s="11" t="str">
        <f>IF(G81="男",data_kyogisha!A73,"")</f>
        <v/>
      </c>
      <c r="AC81" s="6" t="str">
        <f t="shared" si="30"/>
        <v/>
      </c>
      <c r="AD81" s="6" t="str">
        <f t="shared" si="31"/>
        <v/>
      </c>
      <c r="AE81" s="6" t="str">
        <f t="shared" si="39"/>
        <v/>
      </c>
      <c r="AF81" s="6" t="str">
        <f t="shared" si="32"/>
        <v/>
      </c>
      <c r="AG81" s="6" t="str">
        <f t="shared" si="40"/>
        <v/>
      </c>
      <c r="AH81" s="6" t="str">
        <f>IF(G81="女",data_kyogisha!A73,"")</f>
        <v/>
      </c>
      <c r="AI81" s="2">
        <f t="shared" si="41"/>
        <v>0</v>
      </c>
      <c r="AJ81" s="2" t="str">
        <f t="shared" si="33"/>
        <v/>
      </c>
      <c r="AK81" s="2">
        <f t="shared" si="43"/>
        <v>0</v>
      </c>
      <c r="AL81" s="2" t="str">
        <f t="shared" si="42"/>
        <v/>
      </c>
      <c r="AM81" s="2">
        <f t="shared" si="18"/>
        <v>0</v>
      </c>
      <c r="AN81" s="2" t="str">
        <f t="shared" si="19"/>
        <v/>
      </c>
      <c r="AO81" s="2">
        <f t="shared" si="44"/>
        <v>0</v>
      </c>
      <c r="AP81" s="2" t="str">
        <f t="shared" si="45"/>
        <v/>
      </c>
    </row>
    <row r="82" spans="1:42" x14ac:dyDescent="0.2">
      <c r="A82" s="38">
        <v>73</v>
      </c>
      <c r="B82" s="258"/>
      <c r="C82" s="55"/>
      <c r="D82" s="237"/>
      <c r="E82" s="237"/>
      <c r="F82" s="167"/>
      <c r="G82" s="55"/>
      <c r="H82" s="56"/>
      <c r="I82" s="57"/>
      <c r="J82" s="232"/>
      <c r="K82" s="241"/>
      <c r="L82" s="242"/>
      <c r="M82" s="241"/>
      <c r="N82" s="242"/>
      <c r="O82" s="58"/>
      <c r="P82" s="58"/>
      <c r="W82" s="6" t="str">
        <f t="shared" si="34"/>
        <v/>
      </c>
      <c r="X82" s="6" t="str">
        <f t="shared" si="35"/>
        <v/>
      </c>
      <c r="Y82" s="6" t="str">
        <f t="shared" si="36"/>
        <v/>
      </c>
      <c r="Z82" s="6" t="str">
        <f t="shared" si="37"/>
        <v/>
      </c>
      <c r="AA82" s="6" t="str">
        <f t="shared" si="38"/>
        <v/>
      </c>
      <c r="AB82" s="11" t="str">
        <f>IF(G82="男",data_kyogisha!A74,"")</f>
        <v/>
      </c>
      <c r="AC82" s="6" t="str">
        <f t="shared" si="30"/>
        <v/>
      </c>
      <c r="AD82" s="6" t="str">
        <f t="shared" si="31"/>
        <v/>
      </c>
      <c r="AE82" s="6" t="str">
        <f t="shared" si="39"/>
        <v/>
      </c>
      <c r="AF82" s="6" t="str">
        <f t="shared" si="32"/>
        <v/>
      </c>
      <c r="AG82" s="6" t="str">
        <f t="shared" si="40"/>
        <v/>
      </c>
      <c r="AH82" s="6" t="str">
        <f>IF(G82="女",data_kyogisha!A74,"")</f>
        <v/>
      </c>
      <c r="AI82" s="2">
        <f t="shared" si="41"/>
        <v>0</v>
      </c>
      <c r="AJ82" s="2" t="str">
        <f t="shared" si="33"/>
        <v/>
      </c>
      <c r="AK82" s="2">
        <f t="shared" si="43"/>
        <v>0</v>
      </c>
      <c r="AL82" s="2" t="str">
        <f t="shared" si="42"/>
        <v/>
      </c>
      <c r="AM82" s="2">
        <f t="shared" si="18"/>
        <v>0</v>
      </c>
      <c r="AN82" s="2" t="str">
        <f t="shared" si="19"/>
        <v/>
      </c>
      <c r="AO82" s="2">
        <f t="shared" si="44"/>
        <v>0</v>
      </c>
      <c r="AP82" s="2" t="str">
        <f t="shared" si="45"/>
        <v/>
      </c>
    </row>
    <row r="83" spans="1:42" x14ac:dyDescent="0.2">
      <c r="A83" s="38">
        <v>74</v>
      </c>
      <c r="B83" s="258"/>
      <c r="C83" s="55"/>
      <c r="D83" s="237"/>
      <c r="E83" s="237"/>
      <c r="F83" s="167"/>
      <c r="G83" s="55"/>
      <c r="H83" s="56"/>
      <c r="I83" s="57"/>
      <c r="J83" s="232"/>
      <c r="K83" s="241"/>
      <c r="L83" s="242"/>
      <c r="M83" s="241"/>
      <c r="N83" s="242"/>
      <c r="O83" s="58"/>
      <c r="P83" s="58"/>
      <c r="W83" s="6" t="str">
        <f t="shared" si="34"/>
        <v/>
      </c>
      <c r="X83" s="6" t="str">
        <f t="shared" si="35"/>
        <v/>
      </c>
      <c r="Y83" s="6" t="str">
        <f t="shared" si="36"/>
        <v/>
      </c>
      <c r="Z83" s="6" t="str">
        <f t="shared" si="37"/>
        <v/>
      </c>
      <c r="AA83" s="6" t="str">
        <f t="shared" si="38"/>
        <v/>
      </c>
      <c r="AB83" s="11" t="str">
        <f>IF(G83="男",data_kyogisha!A75,"")</f>
        <v/>
      </c>
      <c r="AC83" s="6" t="str">
        <f t="shared" si="30"/>
        <v/>
      </c>
      <c r="AD83" s="6" t="str">
        <f t="shared" si="31"/>
        <v/>
      </c>
      <c r="AE83" s="6" t="str">
        <f t="shared" si="39"/>
        <v/>
      </c>
      <c r="AF83" s="6" t="str">
        <f t="shared" si="32"/>
        <v/>
      </c>
      <c r="AG83" s="6" t="str">
        <f t="shared" si="40"/>
        <v/>
      </c>
      <c r="AH83" s="6" t="str">
        <f>IF(G83="女",data_kyogisha!A75,"")</f>
        <v/>
      </c>
      <c r="AI83" s="2">
        <f t="shared" si="41"/>
        <v>0</v>
      </c>
      <c r="AJ83" s="2" t="str">
        <f t="shared" si="33"/>
        <v/>
      </c>
      <c r="AK83" s="2">
        <f t="shared" si="43"/>
        <v>0</v>
      </c>
      <c r="AL83" s="2" t="str">
        <f t="shared" si="42"/>
        <v/>
      </c>
      <c r="AM83" s="2">
        <f t="shared" si="18"/>
        <v>0</v>
      </c>
      <c r="AN83" s="2" t="str">
        <f t="shared" si="19"/>
        <v/>
      </c>
      <c r="AO83" s="2">
        <f t="shared" si="44"/>
        <v>0</v>
      </c>
      <c r="AP83" s="2" t="str">
        <f t="shared" si="45"/>
        <v/>
      </c>
    </row>
    <row r="84" spans="1:42" x14ac:dyDescent="0.2">
      <c r="A84" s="38">
        <v>75</v>
      </c>
      <c r="B84" s="258"/>
      <c r="C84" s="55"/>
      <c r="D84" s="237"/>
      <c r="E84" s="237"/>
      <c r="F84" s="167"/>
      <c r="G84" s="55"/>
      <c r="H84" s="56"/>
      <c r="I84" s="57"/>
      <c r="J84" s="232"/>
      <c r="K84" s="241"/>
      <c r="L84" s="242"/>
      <c r="M84" s="241"/>
      <c r="N84" s="242"/>
      <c r="O84" s="58"/>
      <c r="P84" s="58"/>
      <c r="W84" s="6" t="str">
        <f t="shared" si="34"/>
        <v/>
      </c>
      <c r="X84" s="6" t="str">
        <f t="shared" si="35"/>
        <v/>
      </c>
      <c r="Y84" s="6" t="str">
        <f t="shared" si="36"/>
        <v/>
      </c>
      <c r="Z84" s="6" t="str">
        <f t="shared" si="37"/>
        <v/>
      </c>
      <c r="AA84" s="6" t="str">
        <f t="shared" si="38"/>
        <v/>
      </c>
      <c r="AB84" s="11" t="str">
        <f>IF(G84="男",data_kyogisha!A76,"")</f>
        <v/>
      </c>
      <c r="AC84" s="6" t="str">
        <f t="shared" si="30"/>
        <v/>
      </c>
      <c r="AD84" s="6" t="str">
        <f t="shared" si="31"/>
        <v/>
      </c>
      <c r="AE84" s="6" t="str">
        <f t="shared" si="39"/>
        <v/>
      </c>
      <c r="AF84" s="6" t="str">
        <f t="shared" si="32"/>
        <v/>
      </c>
      <c r="AG84" s="6" t="str">
        <f t="shared" si="40"/>
        <v/>
      </c>
      <c r="AH84" s="6" t="str">
        <f>IF(G84="女",data_kyogisha!A76,"")</f>
        <v/>
      </c>
      <c r="AI84" s="2">
        <f t="shared" si="41"/>
        <v>0</v>
      </c>
      <c r="AJ84" s="2" t="str">
        <f t="shared" si="33"/>
        <v/>
      </c>
      <c r="AK84" s="2">
        <f t="shared" si="43"/>
        <v>0</v>
      </c>
      <c r="AL84" s="2" t="str">
        <f t="shared" si="42"/>
        <v/>
      </c>
      <c r="AM84" s="2">
        <f t="shared" ref="AM84:AM99" si="46">IF(AND(G84="女",O84="○"),AM83+1,AM83)</f>
        <v>0</v>
      </c>
      <c r="AN84" s="2" t="str">
        <f t="shared" ref="AN84:AN99" si="47">IF(AND(G84="女",O84="○"),C84,"")</f>
        <v/>
      </c>
      <c r="AO84" s="2">
        <f t="shared" si="44"/>
        <v>0</v>
      </c>
      <c r="AP84" s="2" t="str">
        <f t="shared" si="45"/>
        <v/>
      </c>
    </row>
    <row r="85" spans="1:42" x14ac:dyDescent="0.2">
      <c r="A85" s="38">
        <v>76</v>
      </c>
      <c r="B85" s="258"/>
      <c r="C85" s="55"/>
      <c r="D85" s="237"/>
      <c r="E85" s="237"/>
      <c r="F85" s="167"/>
      <c r="G85" s="55"/>
      <c r="H85" s="56"/>
      <c r="I85" s="57"/>
      <c r="J85" s="232"/>
      <c r="K85" s="241"/>
      <c r="L85" s="242"/>
      <c r="M85" s="241"/>
      <c r="N85" s="242"/>
      <c r="O85" s="58"/>
      <c r="P85" s="58"/>
      <c r="W85" s="6" t="str">
        <f t="shared" si="34"/>
        <v/>
      </c>
      <c r="X85" s="6" t="str">
        <f t="shared" si="35"/>
        <v/>
      </c>
      <c r="Y85" s="6" t="str">
        <f t="shared" si="36"/>
        <v/>
      </c>
      <c r="Z85" s="6" t="str">
        <f t="shared" si="37"/>
        <v/>
      </c>
      <c r="AA85" s="6" t="str">
        <f t="shared" si="38"/>
        <v/>
      </c>
      <c r="AB85" s="11" t="str">
        <f>IF(G85="男",data_kyogisha!A77,"")</f>
        <v/>
      </c>
      <c r="AC85" s="6" t="str">
        <f t="shared" si="30"/>
        <v/>
      </c>
      <c r="AD85" s="6" t="str">
        <f t="shared" si="31"/>
        <v/>
      </c>
      <c r="AE85" s="6" t="str">
        <f t="shared" si="39"/>
        <v/>
      </c>
      <c r="AF85" s="6" t="str">
        <f t="shared" si="32"/>
        <v/>
      </c>
      <c r="AG85" s="6" t="str">
        <f t="shared" si="40"/>
        <v/>
      </c>
      <c r="AH85" s="6" t="str">
        <f>IF(G85="女",data_kyogisha!A77,"")</f>
        <v/>
      </c>
      <c r="AI85" s="2">
        <f t="shared" si="41"/>
        <v>0</v>
      </c>
      <c r="AJ85" s="2" t="str">
        <f t="shared" si="33"/>
        <v/>
      </c>
      <c r="AK85" s="2">
        <f t="shared" si="43"/>
        <v>0</v>
      </c>
      <c r="AL85" s="2" t="str">
        <f t="shared" si="42"/>
        <v/>
      </c>
      <c r="AM85" s="2">
        <f t="shared" si="46"/>
        <v>0</v>
      </c>
      <c r="AN85" s="2" t="str">
        <f t="shared" si="47"/>
        <v/>
      </c>
      <c r="AO85" s="2">
        <f t="shared" si="44"/>
        <v>0</v>
      </c>
      <c r="AP85" s="2" t="str">
        <f t="shared" si="45"/>
        <v/>
      </c>
    </row>
    <row r="86" spans="1:42" x14ac:dyDescent="0.2">
      <c r="A86" s="38">
        <v>77</v>
      </c>
      <c r="B86" s="258"/>
      <c r="C86" s="55"/>
      <c r="D86" s="237"/>
      <c r="E86" s="237"/>
      <c r="F86" s="167"/>
      <c r="G86" s="55"/>
      <c r="H86" s="56"/>
      <c r="I86" s="57"/>
      <c r="J86" s="232"/>
      <c r="K86" s="241"/>
      <c r="L86" s="242"/>
      <c r="M86" s="241"/>
      <c r="N86" s="242"/>
      <c r="O86" s="58"/>
      <c r="P86" s="58"/>
      <c r="W86" s="6" t="str">
        <f t="shared" si="34"/>
        <v/>
      </c>
      <c r="X86" s="6" t="str">
        <f t="shared" si="35"/>
        <v/>
      </c>
      <c r="Y86" s="6" t="str">
        <f t="shared" si="36"/>
        <v/>
      </c>
      <c r="Z86" s="6" t="str">
        <f t="shared" si="37"/>
        <v/>
      </c>
      <c r="AA86" s="6" t="str">
        <f t="shared" si="38"/>
        <v/>
      </c>
      <c r="AB86" s="11" t="str">
        <f>IF(G86="男",data_kyogisha!A78,"")</f>
        <v/>
      </c>
      <c r="AC86" s="6" t="str">
        <f t="shared" si="30"/>
        <v/>
      </c>
      <c r="AD86" s="6" t="str">
        <f t="shared" si="31"/>
        <v/>
      </c>
      <c r="AE86" s="6" t="str">
        <f t="shared" si="39"/>
        <v/>
      </c>
      <c r="AF86" s="6" t="str">
        <f t="shared" si="32"/>
        <v/>
      </c>
      <c r="AG86" s="6" t="str">
        <f t="shared" si="40"/>
        <v/>
      </c>
      <c r="AH86" s="6" t="str">
        <f>IF(G86="女",data_kyogisha!A78,"")</f>
        <v/>
      </c>
      <c r="AI86" s="2">
        <f t="shared" si="41"/>
        <v>0</v>
      </c>
      <c r="AJ86" s="2" t="str">
        <f t="shared" si="33"/>
        <v/>
      </c>
      <c r="AK86" s="2">
        <f t="shared" si="43"/>
        <v>0</v>
      </c>
      <c r="AL86" s="2" t="str">
        <f t="shared" si="42"/>
        <v/>
      </c>
      <c r="AM86" s="2">
        <f t="shared" si="46"/>
        <v>0</v>
      </c>
      <c r="AN86" s="2" t="str">
        <f t="shared" si="47"/>
        <v/>
      </c>
      <c r="AO86" s="2">
        <f t="shared" si="44"/>
        <v>0</v>
      </c>
      <c r="AP86" s="2" t="str">
        <f t="shared" si="45"/>
        <v/>
      </c>
    </row>
    <row r="87" spans="1:42" x14ac:dyDescent="0.2">
      <c r="A87" s="38">
        <v>78</v>
      </c>
      <c r="B87" s="258"/>
      <c r="C87" s="55"/>
      <c r="D87" s="237"/>
      <c r="E87" s="237"/>
      <c r="F87" s="167"/>
      <c r="G87" s="55"/>
      <c r="H87" s="56"/>
      <c r="I87" s="57"/>
      <c r="J87" s="232"/>
      <c r="K87" s="241"/>
      <c r="L87" s="242"/>
      <c r="M87" s="241"/>
      <c r="N87" s="242"/>
      <c r="O87" s="58"/>
      <c r="P87" s="58"/>
      <c r="W87" s="6" t="str">
        <f t="shared" si="34"/>
        <v/>
      </c>
      <c r="X87" s="6" t="str">
        <f t="shared" si="35"/>
        <v/>
      </c>
      <c r="Y87" s="6" t="str">
        <f t="shared" si="36"/>
        <v/>
      </c>
      <c r="Z87" s="6" t="str">
        <f t="shared" si="37"/>
        <v/>
      </c>
      <c r="AA87" s="6" t="str">
        <f t="shared" si="38"/>
        <v/>
      </c>
      <c r="AB87" s="11" t="str">
        <f>IF(G87="男",data_kyogisha!A79,"")</f>
        <v/>
      </c>
      <c r="AC87" s="6" t="str">
        <f t="shared" si="30"/>
        <v/>
      </c>
      <c r="AD87" s="6" t="str">
        <f t="shared" si="31"/>
        <v/>
      </c>
      <c r="AE87" s="6" t="str">
        <f t="shared" si="39"/>
        <v/>
      </c>
      <c r="AF87" s="6" t="str">
        <f t="shared" si="32"/>
        <v/>
      </c>
      <c r="AG87" s="6" t="str">
        <f t="shared" si="40"/>
        <v/>
      </c>
      <c r="AH87" s="6" t="str">
        <f>IF(G87="女",data_kyogisha!A79,"")</f>
        <v/>
      </c>
      <c r="AI87" s="2">
        <f t="shared" si="41"/>
        <v>0</v>
      </c>
      <c r="AJ87" s="2" t="str">
        <f t="shared" si="33"/>
        <v/>
      </c>
      <c r="AK87" s="2">
        <f t="shared" si="43"/>
        <v>0</v>
      </c>
      <c r="AL87" s="2" t="str">
        <f t="shared" si="42"/>
        <v/>
      </c>
      <c r="AM87" s="2">
        <f t="shared" si="46"/>
        <v>0</v>
      </c>
      <c r="AN87" s="2" t="str">
        <f t="shared" si="47"/>
        <v/>
      </c>
      <c r="AO87" s="2">
        <f t="shared" si="44"/>
        <v>0</v>
      </c>
      <c r="AP87" s="2" t="str">
        <f t="shared" si="45"/>
        <v/>
      </c>
    </row>
    <row r="88" spans="1:42" x14ac:dyDescent="0.2">
      <c r="A88" s="38">
        <v>79</v>
      </c>
      <c r="B88" s="258"/>
      <c r="C88" s="55"/>
      <c r="D88" s="237"/>
      <c r="E88" s="237"/>
      <c r="F88" s="167"/>
      <c r="G88" s="55"/>
      <c r="H88" s="56"/>
      <c r="I88" s="57"/>
      <c r="J88" s="232"/>
      <c r="K88" s="241"/>
      <c r="L88" s="242"/>
      <c r="M88" s="241"/>
      <c r="N88" s="242"/>
      <c r="O88" s="58"/>
      <c r="P88" s="58"/>
      <c r="W88" s="6" t="str">
        <f t="shared" si="34"/>
        <v/>
      </c>
      <c r="X88" s="6" t="str">
        <f t="shared" si="35"/>
        <v/>
      </c>
      <c r="Y88" s="6" t="str">
        <f t="shared" si="36"/>
        <v/>
      </c>
      <c r="Z88" s="6" t="str">
        <f t="shared" si="37"/>
        <v/>
      </c>
      <c r="AA88" s="6" t="str">
        <f t="shared" si="38"/>
        <v/>
      </c>
      <c r="AB88" s="11" t="str">
        <f>IF(G88="男",data_kyogisha!A80,"")</f>
        <v/>
      </c>
      <c r="AC88" s="6" t="str">
        <f t="shared" si="30"/>
        <v/>
      </c>
      <c r="AD88" s="6" t="str">
        <f t="shared" si="31"/>
        <v/>
      </c>
      <c r="AE88" s="6" t="str">
        <f t="shared" si="39"/>
        <v/>
      </c>
      <c r="AF88" s="6" t="str">
        <f t="shared" si="32"/>
        <v/>
      </c>
      <c r="AG88" s="6" t="str">
        <f t="shared" si="40"/>
        <v/>
      </c>
      <c r="AH88" s="6" t="str">
        <f>IF(G88="女",data_kyogisha!A80,"")</f>
        <v/>
      </c>
      <c r="AI88" s="2">
        <f t="shared" si="41"/>
        <v>0</v>
      </c>
      <c r="AJ88" s="2" t="str">
        <f t="shared" si="33"/>
        <v/>
      </c>
      <c r="AK88" s="2">
        <f t="shared" si="43"/>
        <v>0</v>
      </c>
      <c r="AL88" s="2" t="str">
        <f t="shared" si="42"/>
        <v/>
      </c>
      <c r="AM88" s="2">
        <f t="shared" si="46"/>
        <v>0</v>
      </c>
      <c r="AN88" s="2" t="str">
        <f t="shared" si="47"/>
        <v/>
      </c>
      <c r="AO88" s="2">
        <f t="shared" si="44"/>
        <v>0</v>
      </c>
      <c r="AP88" s="2" t="str">
        <f t="shared" si="45"/>
        <v/>
      </c>
    </row>
    <row r="89" spans="1:42" x14ac:dyDescent="0.2">
      <c r="A89" s="38">
        <v>80</v>
      </c>
      <c r="B89" s="258"/>
      <c r="C89" s="55"/>
      <c r="D89" s="237"/>
      <c r="E89" s="237"/>
      <c r="F89" s="167"/>
      <c r="G89" s="55"/>
      <c r="H89" s="56"/>
      <c r="I89" s="57"/>
      <c r="J89" s="232"/>
      <c r="K89" s="241"/>
      <c r="L89" s="242"/>
      <c r="M89" s="241"/>
      <c r="N89" s="242"/>
      <c r="O89" s="58"/>
      <c r="P89" s="58"/>
      <c r="W89" s="6" t="str">
        <f t="shared" si="34"/>
        <v/>
      </c>
      <c r="X89" s="6" t="str">
        <f t="shared" si="35"/>
        <v/>
      </c>
      <c r="Y89" s="6" t="str">
        <f t="shared" si="36"/>
        <v/>
      </c>
      <c r="Z89" s="6" t="str">
        <f t="shared" si="37"/>
        <v/>
      </c>
      <c r="AA89" s="6" t="str">
        <f t="shared" si="38"/>
        <v/>
      </c>
      <c r="AB89" s="11" t="str">
        <f>IF(G89="男",data_kyogisha!A81,"")</f>
        <v/>
      </c>
      <c r="AC89" s="6" t="str">
        <f t="shared" si="30"/>
        <v/>
      </c>
      <c r="AD89" s="6" t="str">
        <f t="shared" si="31"/>
        <v/>
      </c>
      <c r="AE89" s="6" t="str">
        <f t="shared" si="39"/>
        <v/>
      </c>
      <c r="AF89" s="6" t="str">
        <f t="shared" si="32"/>
        <v/>
      </c>
      <c r="AG89" s="6" t="str">
        <f t="shared" si="40"/>
        <v/>
      </c>
      <c r="AH89" s="6" t="str">
        <f>IF(G89="女",data_kyogisha!A81,"")</f>
        <v/>
      </c>
      <c r="AI89" s="2">
        <f t="shared" si="41"/>
        <v>0</v>
      </c>
      <c r="AJ89" s="2" t="str">
        <f t="shared" si="33"/>
        <v/>
      </c>
      <c r="AK89" s="2">
        <f t="shared" si="43"/>
        <v>0</v>
      </c>
      <c r="AL89" s="2" t="str">
        <f t="shared" si="42"/>
        <v/>
      </c>
      <c r="AM89" s="2">
        <f t="shared" si="46"/>
        <v>0</v>
      </c>
      <c r="AN89" s="2" t="str">
        <f t="shared" si="47"/>
        <v/>
      </c>
      <c r="AO89" s="2">
        <f t="shared" si="44"/>
        <v>0</v>
      </c>
      <c r="AP89" s="2" t="str">
        <f t="shared" si="45"/>
        <v/>
      </c>
    </row>
    <row r="90" spans="1:42" x14ac:dyDescent="0.2">
      <c r="A90" s="38">
        <v>81</v>
      </c>
      <c r="B90" s="258"/>
      <c r="C90" s="55"/>
      <c r="D90" s="237"/>
      <c r="E90" s="237"/>
      <c r="F90" s="167"/>
      <c r="G90" s="55"/>
      <c r="H90" s="56"/>
      <c r="I90" s="57"/>
      <c r="J90" s="232"/>
      <c r="K90" s="241"/>
      <c r="L90" s="242"/>
      <c r="M90" s="241"/>
      <c r="N90" s="242"/>
      <c r="O90" s="58"/>
      <c r="P90" s="58"/>
      <c r="W90" s="6" t="str">
        <f t="shared" si="34"/>
        <v/>
      </c>
      <c r="X90" s="6" t="str">
        <f t="shared" si="35"/>
        <v/>
      </c>
      <c r="Y90" s="6" t="str">
        <f t="shared" si="36"/>
        <v/>
      </c>
      <c r="Z90" s="6" t="str">
        <f t="shared" si="37"/>
        <v/>
      </c>
      <c r="AA90" s="6" t="str">
        <f t="shared" si="38"/>
        <v/>
      </c>
      <c r="AB90" s="11" t="str">
        <f>IF(G90="男",data_kyogisha!A82,"")</f>
        <v/>
      </c>
      <c r="AC90" s="6" t="str">
        <f t="shared" si="30"/>
        <v/>
      </c>
      <c r="AD90" s="6" t="str">
        <f t="shared" si="31"/>
        <v/>
      </c>
      <c r="AE90" s="6" t="str">
        <f t="shared" si="39"/>
        <v/>
      </c>
      <c r="AF90" s="6" t="str">
        <f t="shared" si="32"/>
        <v/>
      </c>
      <c r="AG90" s="6" t="str">
        <f t="shared" si="40"/>
        <v/>
      </c>
      <c r="AH90" s="6" t="str">
        <f>IF(G90="女",data_kyogisha!A82,"")</f>
        <v/>
      </c>
      <c r="AI90" s="2">
        <f t="shared" si="41"/>
        <v>0</v>
      </c>
      <c r="AJ90" s="2" t="str">
        <f t="shared" si="33"/>
        <v/>
      </c>
      <c r="AK90" s="2">
        <f t="shared" si="43"/>
        <v>0</v>
      </c>
      <c r="AL90" s="2" t="str">
        <f t="shared" si="42"/>
        <v/>
      </c>
      <c r="AM90" s="2">
        <f t="shared" si="46"/>
        <v>0</v>
      </c>
      <c r="AN90" s="2" t="str">
        <f t="shared" si="47"/>
        <v/>
      </c>
      <c r="AO90" s="2">
        <f t="shared" si="44"/>
        <v>0</v>
      </c>
      <c r="AP90" s="2" t="str">
        <f t="shared" si="45"/>
        <v/>
      </c>
    </row>
    <row r="91" spans="1:42" x14ac:dyDescent="0.2">
      <c r="A91" s="38">
        <v>82</v>
      </c>
      <c r="B91" s="258"/>
      <c r="C91" s="55"/>
      <c r="D91" s="237"/>
      <c r="E91" s="237"/>
      <c r="F91" s="167"/>
      <c r="G91" s="55"/>
      <c r="H91" s="56"/>
      <c r="I91" s="57"/>
      <c r="J91" s="232"/>
      <c r="K91" s="241"/>
      <c r="L91" s="242"/>
      <c r="M91" s="241"/>
      <c r="N91" s="242"/>
      <c r="O91" s="58"/>
      <c r="P91" s="58"/>
      <c r="W91" s="6" t="str">
        <f t="shared" si="34"/>
        <v/>
      </c>
      <c r="X91" s="6" t="str">
        <f t="shared" si="35"/>
        <v/>
      </c>
      <c r="Y91" s="6" t="str">
        <f t="shared" si="36"/>
        <v/>
      </c>
      <c r="Z91" s="6" t="str">
        <f t="shared" si="37"/>
        <v/>
      </c>
      <c r="AA91" s="6" t="str">
        <f t="shared" si="38"/>
        <v/>
      </c>
      <c r="AB91" s="11" t="str">
        <f>IF(G91="男",data_kyogisha!A83,"")</f>
        <v/>
      </c>
      <c r="AC91" s="6" t="str">
        <f t="shared" si="30"/>
        <v/>
      </c>
      <c r="AD91" s="6" t="str">
        <f t="shared" si="31"/>
        <v/>
      </c>
      <c r="AE91" s="6" t="str">
        <f t="shared" si="39"/>
        <v/>
      </c>
      <c r="AF91" s="6" t="str">
        <f t="shared" si="32"/>
        <v/>
      </c>
      <c r="AG91" s="6" t="str">
        <f t="shared" si="40"/>
        <v/>
      </c>
      <c r="AH91" s="6" t="str">
        <f>IF(G91="女",data_kyogisha!A83,"")</f>
        <v/>
      </c>
      <c r="AI91" s="2">
        <f t="shared" si="41"/>
        <v>0</v>
      </c>
      <c r="AJ91" s="2" t="str">
        <f t="shared" si="33"/>
        <v/>
      </c>
      <c r="AK91" s="2">
        <f t="shared" si="43"/>
        <v>0</v>
      </c>
      <c r="AL91" s="2" t="str">
        <f t="shared" si="42"/>
        <v/>
      </c>
      <c r="AM91" s="2">
        <f t="shared" si="46"/>
        <v>0</v>
      </c>
      <c r="AN91" s="2" t="str">
        <f t="shared" si="47"/>
        <v/>
      </c>
      <c r="AO91" s="2">
        <f t="shared" si="44"/>
        <v>0</v>
      </c>
      <c r="AP91" s="2" t="str">
        <f t="shared" si="45"/>
        <v/>
      </c>
    </row>
    <row r="92" spans="1:42" x14ac:dyDescent="0.2">
      <c r="A92" s="38">
        <v>83</v>
      </c>
      <c r="B92" s="258"/>
      <c r="C92" s="55"/>
      <c r="D92" s="237"/>
      <c r="E92" s="237"/>
      <c r="F92" s="167"/>
      <c r="G92" s="55"/>
      <c r="H92" s="56"/>
      <c r="I92" s="57"/>
      <c r="J92" s="232"/>
      <c r="K92" s="241"/>
      <c r="L92" s="242"/>
      <c r="M92" s="241"/>
      <c r="N92" s="242"/>
      <c r="O92" s="58"/>
      <c r="P92" s="58"/>
      <c r="W92" s="6" t="str">
        <f t="shared" si="34"/>
        <v/>
      </c>
      <c r="X92" s="6" t="str">
        <f t="shared" si="35"/>
        <v/>
      </c>
      <c r="Y92" s="6" t="str">
        <f t="shared" si="36"/>
        <v/>
      </c>
      <c r="Z92" s="6" t="str">
        <f t="shared" si="37"/>
        <v/>
      </c>
      <c r="AA92" s="6" t="str">
        <f t="shared" si="38"/>
        <v/>
      </c>
      <c r="AB92" s="11" t="str">
        <f>IF(G92="男",data_kyogisha!A84,"")</f>
        <v/>
      </c>
      <c r="AC92" s="6" t="str">
        <f t="shared" si="30"/>
        <v/>
      </c>
      <c r="AD92" s="6" t="str">
        <f t="shared" si="31"/>
        <v/>
      </c>
      <c r="AE92" s="6" t="str">
        <f t="shared" si="39"/>
        <v/>
      </c>
      <c r="AF92" s="6" t="str">
        <f t="shared" si="32"/>
        <v/>
      </c>
      <c r="AG92" s="6" t="str">
        <f t="shared" si="40"/>
        <v/>
      </c>
      <c r="AH92" s="6" t="str">
        <f>IF(G92="女",data_kyogisha!A84,"")</f>
        <v/>
      </c>
      <c r="AI92" s="2">
        <f t="shared" si="41"/>
        <v>0</v>
      </c>
      <c r="AJ92" s="2" t="str">
        <f t="shared" si="33"/>
        <v/>
      </c>
      <c r="AK92" s="2">
        <f t="shared" si="43"/>
        <v>0</v>
      </c>
      <c r="AL92" s="2" t="str">
        <f t="shared" si="42"/>
        <v/>
      </c>
      <c r="AM92" s="2">
        <f t="shared" si="46"/>
        <v>0</v>
      </c>
      <c r="AN92" s="2" t="str">
        <f t="shared" si="47"/>
        <v/>
      </c>
      <c r="AO92" s="2">
        <f t="shared" si="44"/>
        <v>0</v>
      </c>
      <c r="AP92" s="2" t="str">
        <f t="shared" si="45"/>
        <v/>
      </c>
    </row>
    <row r="93" spans="1:42" x14ac:dyDescent="0.2">
      <c r="A93" s="38">
        <v>84</v>
      </c>
      <c r="B93" s="258"/>
      <c r="C93" s="55"/>
      <c r="D93" s="237"/>
      <c r="E93" s="237"/>
      <c r="F93" s="167"/>
      <c r="G93" s="55"/>
      <c r="H93" s="56"/>
      <c r="I93" s="57"/>
      <c r="J93" s="232"/>
      <c r="K93" s="241"/>
      <c r="L93" s="242"/>
      <c r="M93" s="241"/>
      <c r="N93" s="242"/>
      <c r="O93" s="58"/>
      <c r="P93" s="58"/>
      <c r="W93" s="6" t="str">
        <f t="shared" si="34"/>
        <v/>
      </c>
      <c r="X93" s="6" t="str">
        <f t="shared" si="35"/>
        <v/>
      </c>
      <c r="Y93" s="6" t="str">
        <f t="shared" si="36"/>
        <v/>
      </c>
      <c r="Z93" s="6" t="str">
        <f t="shared" si="37"/>
        <v/>
      </c>
      <c r="AA93" s="6" t="str">
        <f t="shared" si="38"/>
        <v/>
      </c>
      <c r="AB93" s="11" t="str">
        <f>IF(G93="男",data_kyogisha!A85,"")</f>
        <v/>
      </c>
      <c r="AC93" s="6" t="str">
        <f t="shared" si="30"/>
        <v/>
      </c>
      <c r="AD93" s="6" t="str">
        <f t="shared" si="31"/>
        <v/>
      </c>
      <c r="AE93" s="6" t="str">
        <f t="shared" si="39"/>
        <v/>
      </c>
      <c r="AF93" s="6" t="str">
        <f t="shared" si="32"/>
        <v/>
      </c>
      <c r="AG93" s="6" t="str">
        <f t="shared" si="40"/>
        <v/>
      </c>
      <c r="AH93" s="6" t="str">
        <f>IF(G93="女",data_kyogisha!A85,"")</f>
        <v/>
      </c>
      <c r="AI93" s="2">
        <f t="shared" si="41"/>
        <v>0</v>
      </c>
      <c r="AJ93" s="2" t="str">
        <f t="shared" si="33"/>
        <v/>
      </c>
      <c r="AK93" s="2">
        <f t="shared" si="43"/>
        <v>0</v>
      </c>
      <c r="AL93" s="2" t="str">
        <f t="shared" si="42"/>
        <v/>
      </c>
      <c r="AM93" s="2">
        <f t="shared" si="46"/>
        <v>0</v>
      </c>
      <c r="AN93" s="2" t="str">
        <f t="shared" si="47"/>
        <v/>
      </c>
      <c r="AO93" s="2">
        <f t="shared" si="44"/>
        <v>0</v>
      </c>
      <c r="AP93" s="2" t="str">
        <f t="shared" si="45"/>
        <v/>
      </c>
    </row>
    <row r="94" spans="1:42" x14ac:dyDescent="0.2">
      <c r="A94" s="38">
        <v>85</v>
      </c>
      <c r="B94" s="258"/>
      <c r="C94" s="55"/>
      <c r="D94" s="237"/>
      <c r="E94" s="237"/>
      <c r="F94" s="167"/>
      <c r="G94" s="55"/>
      <c r="H94" s="56"/>
      <c r="I94" s="57"/>
      <c r="J94" s="232"/>
      <c r="K94" s="241"/>
      <c r="L94" s="242"/>
      <c r="M94" s="241"/>
      <c r="N94" s="242"/>
      <c r="O94" s="58"/>
      <c r="P94" s="58"/>
      <c r="W94" s="6" t="str">
        <f t="shared" si="34"/>
        <v/>
      </c>
      <c r="X94" s="6" t="str">
        <f t="shared" si="35"/>
        <v/>
      </c>
      <c r="Y94" s="6" t="str">
        <f t="shared" si="36"/>
        <v/>
      </c>
      <c r="Z94" s="6" t="str">
        <f t="shared" si="37"/>
        <v/>
      </c>
      <c r="AA94" s="6" t="str">
        <f t="shared" si="38"/>
        <v/>
      </c>
      <c r="AB94" s="11" t="str">
        <f>IF(G94="男",data_kyogisha!A86,"")</f>
        <v/>
      </c>
      <c r="AC94" s="6" t="str">
        <f t="shared" si="30"/>
        <v/>
      </c>
      <c r="AD94" s="6" t="str">
        <f t="shared" si="31"/>
        <v/>
      </c>
      <c r="AE94" s="6" t="str">
        <f t="shared" si="39"/>
        <v/>
      </c>
      <c r="AF94" s="6" t="str">
        <f t="shared" si="32"/>
        <v/>
      </c>
      <c r="AG94" s="6" t="str">
        <f t="shared" si="40"/>
        <v/>
      </c>
      <c r="AH94" s="6" t="str">
        <f>IF(G94="女",data_kyogisha!A86,"")</f>
        <v/>
      </c>
      <c r="AI94" s="2">
        <f t="shared" si="41"/>
        <v>0</v>
      </c>
      <c r="AJ94" s="2" t="str">
        <f t="shared" si="33"/>
        <v/>
      </c>
      <c r="AK94" s="2">
        <f t="shared" si="43"/>
        <v>0</v>
      </c>
      <c r="AL94" s="2" t="str">
        <f t="shared" si="42"/>
        <v/>
      </c>
      <c r="AM94" s="2">
        <f t="shared" si="46"/>
        <v>0</v>
      </c>
      <c r="AN94" s="2" t="str">
        <f t="shared" si="47"/>
        <v/>
      </c>
      <c r="AO94" s="2">
        <f t="shared" si="44"/>
        <v>0</v>
      </c>
      <c r="AP94" s="2" t="str">
        <f t="shared" si="45"/>
        <v/>
      </c>
    </row>
    <row r="95" spans="1:42" x14ac:dyDescent="0.2">
      <c r="A95" s="38">
        <v>86</v>
      </c>
      <c r="B95" s="258"/>
      <c r="C95" s="55"/>
      <c r="D95" s="237"/>
      <c r="E95" s="237"/>
      <c r="F95" s="167"/>
      <c r="G95" s="55"/>
      <c r="H95" s="56"/>
      <c r="I95" s="57"/>
      <c r="J95" s="232"/>
      <c r="K95" s="241"/>
      <c r="L95" s="242"/>
      <c r="M95" s="241"/>
      <c r="N95" s="242"/>
      <c r="O95" s="58"/>
      <c r="P95" s="58"/>
      <c r="W95" s="6" t="str">
        <f t="shared" si="34"/>
        <v/>
      </c>
      <c r="X95" s="6" t="str">
        <f t="shared" si="35"/>
        <v/>
      </c>
      <c r="Y95" s="6" t="str">
        <f t="shared" si="36"/>
        <v/>
      </c>
      <c r="Z95" s="6" t="str">
        <f t="shared" si="37"/>
        <v/>
      </c>
      <c r="AA95" s="6" t="str">
        <f t="shared" si="38"/>
        <v/>
      </c>
      <c r="AB95" s="11" t="str">
        <f>IF(G95="男",data_kyogisha!A87,"")</f>
        <v/>
      </c>
      <c r="AC95" s="6" t="str">
        <f t="shared" si="30"/>
        <v/>
      </c>
      <c r="AD95" s="6" t="str">
        <f t="shared" si="31"/>
        <v/>
      </c>
      <c r="AE95" s="6" t="str">
        <f t="shared" si="39"/>
        <v/>
      </c>
      <c r="AF95" s="6" t="str">
        <f t="shared" si="32"/>
        <v/>
      </c>
      <c r="AG95" s="6" t="str">
        <f t="shared" si="40"/>
        <v/>
      </c>
      <c r="AH95" s="6" t="str">
        <f>IF(G95="女",data_kyogisha!A87,"")</f>
        <v/>
      </c>
      <c r="AI95" s="2">
        <f t="shared" si="41"/>
        <v>0</v>
      </c>
      <c r="AJ95" s="2" t="str">
        <f t="shared" si="33"/>
        <v/>
      </c>
      <c r="AK95" s="2">
        <f t="shared" si="43"/>
        <v>0</v>
      </c>
      <c r="AL95" s="2" t="str">
        <f t="shared" si="42"/>
        <v/>
      </c>
      <c r="AM95" s="2">
        <f t="shared" si="46"/>
        <v>0</v>
      </c>
      <c r="AN95" s="2" t="str">
        <f t="shared" si="47"/>
        <v/>
      </c>
      <c r="AO95" s="2">
        <f t="shared" si="44"/>
        <v>0</v>
      </c>
      <c r="AP95" s="2" t="str">
        <f t="shared" si="45"/>
        <v/>
      </c>
    </row>
    <row r="96" spans="1:42" x14ac:dyDescent="0.2">
      <c r="A96" s="38">
        <v>87</v>
      </c>
      <c r="B96" s="258"/>
      <c r="C96" s="55"/>
      <c r="D96" s="237"/>
      <c r="E96" s="237"/>
      <c r="F96" s="167"/>
      <c r="G96" s="55"/>
      <c r="H96" s="56"/>
      <c r="I96" s="57"/>
      <c r="J96" s="232"/>
      <c r="K96" s="241"/>
      <c r="L96" s="242"/>
      <c r="M96" s="241"/>
      <c r="N96" s="242"/>
      <c r="O96" s="58"/>
      <c r="P96" s="58"/>
      <c r="W96" s="6" t="str">
        <f t="shared" si="34"/>
        <v/>
      </c>
      <c r="X96" s="6" t="str">
        <f t="shared" si="35"/>
        <v/>
      </c>
      <c r="Y96" s="6" t="str">
        <f t="shared" si="36"/>
        <v/>
      </c>
      <c r="Z96" s="6" t="str">
        <f t="shared" si="37"/>
        <v/>
      </c>
      <c r="AA96" s="6" t="str">
        <f t="shared" si="38"/>
        <v/>
      </c>
      <c r="AB96" s="11" t="str">
        <f>IF(G96="男",data_kyogisha!A88,"")</f>
        <v/>
      </c>
      <c r="AC96" s="6" t="str">
        <f t="shared" si="30"/>
        <v/>
      </c>
      <c r="AD96" s="6" t="str">
        <f t="shared" si="31"/>
        <v/>
      </c>
      <c r="AE96" s="6" t="str">
        <f t="shared" si="39"/>
        <v/>
      </c>
      <c r="AF96" s="6" t="str">
        <f t="shared" si="32"/>
        <v/>
      </c>
      <c r="AG96" s="6" t="str">
        <f t="shared" si="40"/>
        <v/>
      </c>
      <c r="AH96" s="6" t="str">
        <f>IF(G96="女",data_kyogisha!A88,"")</f>
        <v/>
      </c>
      <c r="AI96" s="2">
        <f t="shared" si="41"/>
        <v>0</v>
      </c>
      <c r="AJ96" s="2" t="str">
        <f t="shared" si="33"/>
        <v/>
      </c>
      <c r="AK96" s="2">
        <f t="shared" si="43"/>
        <v>0</v>
      </c>
      <c r="AL96" s="2" t="str">
        <f t="shared" si="42"/>
        <v/>
      </c>
      <c r="AM96" s="2">
        <f t="shared" si="46"/>
        <v>0</v>
      </c>
      <c r="AN96" s="2" t="str">
        <f t="shared" si="47"/>
        <v/>
      </c>
      <c r="AO96" s="2">
        <f t="shared" si="44"/>
        <v>0</v>
      </c>
      <c r="AP96" s="2" t="str">
        <f t="shared" si="45"/>
        <v/>
      </c>
    </row>
    <row r="97" spans="1:42" x14ac:dyDescent="0.2">
      <c r="A97" s="38">
        <v>88</v>
      </c>
      <c r="B97" s="258"/>
      <c r="C97" s="55"/>
      <c r="D97" s="237"/>
      <c r="E97" s="237"/>
      <c r="F97" s="167"/>
      <c r="G97" s="55"/>
      <c r="H97" s="56"/>
      <c r="I97" s="57"/>
      <c r="J97" s="232"/>
      <c r="K97" s="241"/>
      <c r="L97" s="242"/>
      <c r="M97" s="241"/>
      <c r="N97" s="242"/>
      <c r="O97" s="58"/>
      <c r="P97" s="58"/>
      <c r="W97" s="6" t="str">
        <f t="shared" si="34"/>
        <v/>
      </c>
      <c r="X97" s="6" t="str">
        <f t="shared" si="35"/>
        <v/>
      </c>
      <c r="Y97" s="6" t="str">
        <f t="shared" si="36"/>
        <v/>
      </c>
      <c r="Z97" s="6" t="str">
        <f t="shared" si="37"/>
        <v/>
      </c>
      <c r="AA97" s="6" t="str">
        <f t="shared" si="38"/>
        <v/>
      </c>
      <c r="AB97" s="11" t="str">
        <f>IF(G97="男",data_kyogisha!A89,"")</f>
        <v/>
      </c>
      <c r="AC97" s="6" t="str">
        <f t="shared" si="30"/>
        <v/>
      </c>
      <c r="AD97" s="6" t="str">
        <f t="shared" si="31"/>
        <v/>
      </c>
      <c r="AE97" s="6" t="str">
        <f t="shared" si="39"/>
        <v/>
      </c>
      <c r="AF97" s="6" t="str">
        <f t="shared" si="32"/>
        <v/>
      </c>
      <c r="AG97" s="6" t="str">
        <f t="shared" si="40"/>
        <v/>
      </c>
      <c r="AH97" s="6" t="str">
        <f>IF(G97="女",data_kyogisha!A89,"")</f>
        <v/>
      </c>
      <c r="AI97" s="2">
        <f t="shared" si="41"/>
        <v>0</v>
      </c>
      <c r="AJ97" s="2" t="str">
        <f t="shared" si="33"/>
        <v/>
      </c>
      <c r="AK97" s="2">
        <f t="shared" si="43"/>
        <v>0</v>
      </c>
      <c r="AL97" s="2" t="str">
        <f t="shared" si="42"/>
        <v/>
      </c>
      <c r="AM97" s="2">
        <f t="shared" si="46"/>
        <v>0</v>
      </c>
      <c r="AN97" s="2" t="str">
        <f t="shared" si="47"/>
        <v/>
      </c>
      <c r="AO97" s="2">
        <f t="shared" si="44"/>
        <v>0</v>
      </c>
      <c r="AP97" s="2" t="str">
        <f t="shared" si="45"/>
        <v/>
      </c>
    </row>
    <row r="98" spans="1:42" x14ac:dyDescent="0.2">
      <c r="A98" s="38">
        <v>89</v>
      </c>
      <c r="B98" s="258"/>
      <c r="C98" s="55"/>
      <c r="D98" s="237"/>
      <c r="E98" s="237"/>
      <c r="F98" s="167"/>
      <c r="G98" s="55"/>
      <c r="H98" s="56"/>
      <c r="I98" s="57"/>
      <c r="J98" s="232"/>
      <c r="K98" s="241"/>
      <c r="L98" s="242"/>
      <c r="M98" s="241"/>
      <c r="N98" s="242"/>
      <c r="O98" s="58"/>
      <c r="P98" s="58"/>
      <c r="W98" s="6" t="str">
        <f t="shared" si="34"/>
        <v/>
      </c>
      <c r="X98" s="6" t="str">
        <f t="shared" si="35"/>
        <v/>
      </c>
      <c r="Y98" s="6" t="str">
        <f t="shared" si="36"/>
        <v/>
      </c>
      <c r="Z98" s="6" t="str">
        <f t="shared" si="37"/>
        <v/>
      </c>
      <c r="AA98" s="6" t="str">
        <f t="shared" si="38"/>
        <v/>
      </c>
      <c r="AB98" s="11" t="str">
        <f>IF(G98="男",data_kyogisha!A90,"")</f>
        <v/>
      </c>
      <c r="AC98" s="6" t="str">
        <f t="shared" si="30"/>
        <v/>
      </c>
      <c r="AD98" s="6" t="str">
        <f t="shared" si="31"/>
        <v/>
      </c>
      <c r="AE98" s="6" t="str">
        <f t="shared" si="39"/>
        <v/>
      </c>
      <c r="AF98" s="6" t="str">
        <f t="shared" si="32"/>
        <v/>
      </c>
      <c r="AG98" s="6" t="str">
        <f t="shared" si="40"/>
        <v/>
      </c>
      <c r="AH98" s="6" t="str">
        <f>IF(G98="女",data_kyogisha!A90,"")</f>
        <v/>
      </c>
      <c r="AI98" s="2">
        <f t="shared" si="41"/>
        <v>0</v>
      </c>
      <c r="AJ98" s="2" t="str">
        <f t="shared" si="33"/>
        <v/>
      </c>
      <c r="AK98" s="2">
        <f t="shared" si="43"/>
        <v>0</v>
      </c>
      <c r="AL98" s="2" t="str">
        <f t="shared" si="42"/>
        <v/>
      </c>
      <c r="AM98" s="2">
        <f t="shared" si="46"/>
        <v>0</v>
      </c>
      <c r="AN98" s="2" t="str">
        <f t="shared" si="47"/>
        <v/>
      </c>
      <c r="AO98" s="2">
        <f t="shared" si="44"/>
        <v>0</v>
      </c>
      <c r="AP98" s="2" t="str">
        <f t="shared" si="45"/>
        <v/>
      </c>
    </row>
    <row r="99" spans="1:42" ht="13.5" thickBot="1" x14ac:dyDescent="0.25">
      <c r="A99" s="25">
        <v>90</v>
      </c>
      <c r="B99" s="259"/>
      <c r="C99" s="59"/>
      <c r="D99" s="238"/>
      <c r="E99" s="238"/>
      <c r="F99" s="168"/>
      <c r="G99" s="59"/>
      <c r="H99" s="60"/>
      <c r="I99" s="61"/>
      <c r="J99" s="233"/>
      <c r="K99" s="243"/>
      <c r="L99" s="244"/>
      <c r="M99" s="243"/>
      <c r="N99" s="244"/>
      <c r="O99" s="62"/>
      <c r="P99" s="62"/>
      <c r="W99" s="164" t="str">
        <f t="shared" si="34"/>
        <v/>
      </c>
      <c r="X99" s="164" t="str">
        <f t="shared" si="35"/>
        <v/>
      </c>
      <c r="Y99" s="164" t="str">
        <f t="shared" si="36"/>
        <v/>
      </c>
      <c r="Z99" s="164" t="str">
        <f t="shared" si="37"/>
        <v/>
      </c>
      <c r="AA99" s="164" t="str">
        <f t="shared" si="38"/>
        <v/>
      </c>
      <c r="AB99" s="165" t="str">
        <f>IF(G99="男",data_kyogisha!A91,"")</f>
        <v/>
      </c>
      <c r="AC99" s="164" t="str">
        <f t="shared" si="30"/>
        <v/>
      </c>
      <c r="AD99" s="164" t="str">
        <f t="shared" si="31"/>
        <v/>
      </c>
      <c r="AE99" s="164" t="str">
        <f t="shared" si="39"/>
        <v/>
      </c>
      <c r="AF99" s="164" t="str">
        <f t="shared" si="32"/>
        <v/>
      </c>
      <c r="AG99" s="164" t="str">
        <f t="shared" si="40"/>
        <v/>
      </c>
      <c r="AH99" s="164" t="str">
        <f>IF(G99="女",data_kyogisha!A91,"")</f>
        <v/>
      </c>
      <c r="AI99" s="164">
        <f t="shared" si="41"/>
        <v>0</v>
      </c>
      <c r="AJ99" s="164" t="str">
        <f t="shared" si="33"/>
        <v/>
      </c>
      <c r="AK99" s="164">
        <f t="shared" si="43"/>
        <v>0</v>
      </c>
      <c r="AL99" s="164" t="str">
        <f t="shared" si="42"/>
        <v/>
      </c>
      <c r="AM99" s="164">
        <f t="shared" si="46"/>
        <v>0</v>
      </c>
      <c r="AN99" s="164" t="str">
        <f t="shared" si="47"/>
        <v/>
      </c>
      <c r="AO99" s="164">
        <f t="shared" si="44"/>
        <v>0</v>
      </c>
      <c r="AP99" s="164" t="str">
        <f t="shared" si="45"/>
        <v/>
      </c>
    </row>
    <row r="100" spans="1:42" x14ac:dyDescent="0.2">
      <c r="F100" s="16" t="s">
        <v>278</v>
      </c>
      <c r="G100" s="93">
        <f>COUNTIF($G$10:$G$99,"男")</f>
        <v>0</v>
      </c>
    </row>
    <row r="101" spans="1:42" x14ac:dyDescent="0.2">
      <c r="F101" s="16" t="s">
        <v>279</v>
      </c>
      <c r="G101" s="93">
        <f>COUNTIF($G$10:$G$99,"女")</f>
        <v>0</v>
      </c>
    </row>
    <row r="102" spans="1:42" x14ac:dyDescent="0.2">
      <c r="F102" s="16" t="s">
        <v>284</v>
      </c>
      <c r="G102" s="93">
        <f>SUM(G100:G101)</f>
        <v>0</v>
      </c>
    </row>
  </sheetData>
  <sheetProtection password="CC2F" sheet="1" selectLockedCells="1"/>
  <mergeCells count="1">
    <mergeCell ref="N3:P3"/>
  </mergeCells>
  <phoneticPr fontId="2"/>
  <dataValidations count="8">
    <dataValidation imeMode="off" allowBlank="1" showInputMessage="1" showErrorMessage="1" sqref="N10:N99 J10:J99 L10:L99 H10:H99 C10:C99 F10:F99 O5:P6" xr:uid="{00000000-0002-0000-0200-000003000000}"/>
    <dataValidation type="list" allowBlank="1" showInputMessage="1" showErrorMessage="1" sqref="O10:P99" xr:uid="{00000000-0002-0000-0200-000004000000}">
      <formula1>$V$11</formula1>
    </dataValidation>
    <dataValidation type="list" imeMode="on" allowBlank="1" showInputMessage="1" showErrorMessage="1" sqref="G10:G99" xr:uid="{00000000-0002-0000-0200-000005000000}">
      <formula1>$S$11:$S$12</formula1>
    </dataValidation>
    <dataValidation imeMode="on" allowBlank="1" showInputMessage="1" showErrorMessage="1" sqref="D10:D99" xr:uid="{00000000-0002-0000-0200-000006000000}"/>
    <dataValidation imeMode="halfKatakana" allowBlank="1" showInputMessage="1" showErrorMessage="1" sqref="E9:E99 F9" xr:uid="{00000000-0002-0000-0200-000007000000}"/>
    <dataValidation type="list" allowBlank="1" showInputMessage="1" showErrorMessage="1" sqref="K10:K99" xr:uid="{00000000-0002-0000-0200-000001000000}">
      <formula1>IF(G10="","",IF(G10="男",$T$10:$T$19,$U$10:$U$21))</formula1>
    </dataValidation>
    <dataValidation type="list" allowBlank="1" showInputMessage="1" showErrorMessage="1" sqref="M10:M99" xr:uid="{00000000-0002-0000-0200-000002000000}">
      <formula1>IF(G10="","",IF(G10="男",$T$10:$T$19,$U$10:$U$21))</formula1>
    </dataValidation>
    <dataValidation type="list" allowBlank="1" showInputMessage="1" showErrorMessage="1" sqref="I10:I99" xr:uid="{00000000-0002-0000-0200-000000000000}">
      <formula1>IF(G10="","",IF(G10="男",$T$10:$T$27,$U$10:$U$27))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"/>
  <sheetViews>
    <sheetView zoomScaleNormal="100" workbookViewId="0">
      <pane ySplit="16" topLeftCell="A17" activePane="bottomLeft" state="frozen"/>
      <selection pane="bottomLeft" activeCell="A2" sqref="A2"/>
    </sheetView>
  </sheetViews>
  <sheetFormatPr defaultColWidth="9" defaultRowHeight="13" x14ac:dyDescent="0.2"/>
  <cols>
    <col min="1" max="1" width="1.90625" style="42" customWidth="1"/>
    <col min="2" max="2" width="4.453125" style="42" hidden="1" customWidth="1"/>
    <col min="3" max="3" width="6.453125" style="42" bestFit="1" customWidth="1"/>
    <col min="4" max="4" width="12.26953125" style="42" bestFit="1" customWidth="1"/>
    <col min="5" max="5" width="9.453125" style="42" hidden="1" customWidth="1"/>
    <col min="6" max="6" width="8.453125" style="42" bestFit="1" customWidth="1"/>
    <col min="7" max="7" width="5" style="43" customWidth="1"/>
    <col min="8" max="8" width="4.453125" style="42" hidden="1" customWidth="1"/>
    <col min="9" max="9" width="6.453125" style="42" customWidth="1"/>
    <col min="10" max="10" width="12.26953125" style="42" customWidth="1"/>
    <col min="11" max="11" width="9.453125" style="42" hidden="1" customWidth="1"/>
    <col min="12" max="12" width="8.453125" style="42" bestFit="1" customWidth="1"/>
    <col min="13" max="13" width="5" style="45" customWidth="1"/>
    <col min="14" max="14" width="4.453125" style="42" hidden="1" customWidth="1"/>
    <col min="15" max="15" width="6.453125" style="42" bestFit="1" customWidth="1"/>
    <col min="16" max="16" width="12.26953125" style="42" customWidth="1"/>
    <col min="17" max="17" width="9.453125" style="42" hidden="1" customWidth="1"/>
    <col min="18" max="18" width="8.453125" style="42" bestFit="1" customWidth="1"/>
    <col min="19" max="19" width="5" style="45" customWidth="1"/>
    <col min="20" max="20" width="4.453125" style="42" hidden="1" customWidth="1"/>
    <col min="21" max="21" width="6.453125" style="42" bestFit="1" customWidth="1"/>
    <col min="22" max="22" width="12.26953125" style="42" customWidth="1"/>
    <col min="23" max="23" width="9.453125" style="42" hidden="1" customWidth="1"/>
    <col min="24" max="24" width="8.453125" style="42" bestFit="1" customWidth="1"/>
    <col min="25" max="26" width="9" style="42"/>
    <col min="27" max="27" width="9" style="42" customWidth="1"/>
    <col min="28" max="16384" width="9" style="42"/>
  </cols>
  <sheetData>
    <row r="1" spans="1:24" ht="17" thickBot="1" x14ac:dyDescent="0.25">
      <c r="A1" s="41" t="s">
        <v>393</v>
      </c>
      <c r="H1" s="44"/>
      <c r="I1" s="82" t="s">
        <v>85</v>
      </c>
      <c r="J1" s="318" t="str">
        <f>IF(①学校情報入力!D5="","",①学校情報入力!D5)</f>
        <v/>
      </c>
      <c r="K1" s="319"/>
      <c r="L1" s="320"/>
      <c r="M1" s="40"/>
      <c r="O1" s="82" t="s">
        <v>327</v>
      </c>
      <c r="P1" s="318" t="str">
        <f>IF(①学校情報入力!F5="","",①学校情報入力!F5)</f>
        <v/>
      </c>
      <c r="Q1" s="319"/>
      <c r="R1" s="320"/>
      <c r="T1" s="44"/>
      <c r="W1" s="174"/>
    </row>
    <row r="2" spans="1:24" x14ac:dyDescent="0.2">
      <c r="H2" s="44"/>
      <c r="N2" s="44"/>
      <c r="T2" s="44"/>
    </row>
    <row r="3" spans="1:24" s="183" customFormat="1" x14ac:dyDescent="0.2">
      <c r="A3" s="184"/>
      <c r="B3" s="180"/>
      <c r="C3" s="181" t="s">
        <v>392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98"/>
      <c r="Q3" s="198"/>
      <c r="R3" s="198"/>
      <c r="S3" s="198"/>
      <c r="T3" s="198"/>
      <c r="U3" s="198"/>
      <c r="V3" s="198"/>
      <c r="W3" s="198"/>
    </row>
    <row r="4" spans="1:24" s="183" customFormat="1" x14ac:dyDescent="0.2">
      <c r="A4" s="184"/>
      <c r="B4" s="180"/>
      <c r="C4" s="181" t="s">
        <v>394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98"/>
      <c r="Q4" s="198"/>
      <c r="R4" s="198"/>
      <c r="S4" s="198"/>
      <c r="T4" s="198"/>
      <c r="U4" s="198"/>
      <c r="V4" s="198"/>
      <c r="W4" s="198"/>
    </row>
    <row r="5" spans="1:24" x14ac:dyDescent="0.2">
      <c r="H5" s="184"/>
      <c r="N5" s="184"/>
      <c r="T5" s="184"/>
    </row>
    <row r="6" spans="1:24" s="185" customFormat="1" x14ac:dyDescent="0.2">
      <c r="A6" s="195"/>
      <c r="B6" s="322" t="s">
        <v>261</v>
      </c>
      <c r="C6" s="322"/>
      <c r="D6" s="322"/>
      <c r="E6" s="322"/>
      <c r="F6" s="322"/>
      <c r="G6" s="196"/>
      <c r="H6" s="323" t="s">
        <v>262</v>
      </c>
      <c r="I6" s="324"/>
      <c r="J6" s="324"/>
      <c r="K6" s="324"/>
      <c r="L6" s="325"/>
      <c r="M6" s="197"/>
      <c r="N6" s="312" t="s">
        <v>263</v>
      </c>
      <c r="O6" s="312"/>
      <c r="P6" s="312"/>
      <c r="Q6" s="312"/>
      <c r="R6" s="312"/>
      <c r="S6" s="197"/>
      <c r="T6" s="312" t="s">
        <v>264</v>
      </c>
      <c r="U6" s="312"/>
      <c r="V6" s="312"/>
      <c r="W6" s="312"/>
      <c r="X6" s="312"/>
    </row>
    <row r="7" spans="1:24" x14ac:dyDescent="0.2">
      <c r="B7" s="186" t="s">
        <v>116</v>
      </c>
      <c r="C7" s="186" t="s">
        <v>0</v>
      </c>
      <c r="D7" s="186" t="s">
        <v>119</v>
      </c>
      <c r="E7" s="186" t="s">
        <v>380</v>
      </c>
      <c r="F7" s="186" t="s">
        <v>42</v>
      </c>
      <c r="H7" s="187" t="s">
        <v>116</v>
      </c>
      <c r="I7" s="187" t="s">
        <v>0</v>
      </c>
      <c r="J7" s="186" t="s">
        <v>119</v>
      </c>
      <c r="K7" s="186" t="s">
        <v>380</v>
      </c>
      <c r="L7" s="186" t="s">
        <v>42</v>
      </c>
      <c r="N7" s="187" t="s">
        <v>116</v>
      </c>
      <c r="O7" s="187" t="s">
        <v>0</v>
      </c>
      <c r="P7" s="186" t="s">
        <v>119</v>
      </c>
      <c r="Q7" s="186" t="s">
        <v>380</v>
      </c>
      <c r="R7" s="186" t="s">
        <v>42</v>
      </c>
      <c r="T7" s="187" t="s">
        <v>116</v>
      </c>
      <c r="U7" s="187" t="s">
        <v>0</v>
      </c>
      <c r="V7" s="186" t="s">
        <v>119</v>
      </c>
      <c r="W7" s="186" t="s">
        <v>380</v>
      </c>
      <c r="X7" s="186" t="s">
        <v>42</v>
      </c>
    </row>
    <row r="8" spans="1:24" x14ac:dyDescent="0.2">
      <c r="B8" s="188">
        <v>1</v>
      </c>
      <c r="C8" s="188" t="str">
        <f>IF(②選手情報入力!$AJ$9&lt;1,"",VLOOKUP(B8,②選手情報入力!$AI$10:$AJ$99,2,FALSE))</f>
        <v/>
      </c>
      <c r="D8" s="156" t="str">
        <f>IF(C8="","",VLOOKUP(C8,②選手情報入力!$W$10:$X$99,2,FALSE))</f>
        <v/>
      </c>
      <c r="E8" s="156" t="str">
        <f>IF(C8="","",VLOOKUP(C8,②選手情報入力!$W$10:$AC$99,6,FALSE))</f>
        <v/>
      </c>
      <c r="F8" s="321" t="str">
        <f>IF(②選手情報入力!O5="","",②選手情報入力!O5)</f>
        <v/>
      </c>
      <c r="H8" s="188">
        <v>1</v>
      </c>
      <c r="I8" s="188" t="str">
        <f>IF(②選手情報入力!$AL$9&lt;1,"",VLOOKUP(H8,②選手情報入力!$AK$10:$AL$99,2,FALSE))</f>
        <v/>
      </c>
      <c r="J8" s="156" t="str">
        <f>IF(I8="","",VLOOKUP(I8,②選手情報入力!$W$10:$X$99,2,FALSE))</f>
        <v/>
      </c>
      <c r="K8" s="156" t="str">
        <f>IF(I8="","",VLOOKUP(I8,②選手情報入力!$W$10:$AC$99,6,FALSE))</f>
        <v/>
      </c>
      <c r="L8" s="326" t="str">
        <f>IF(②選手情報入力!P5="","",②選手情報入力!P5)</f>
        <v/>
      </c>
      <c r="N8" s="188">
        <v>1</v>
      </c>
      <c r="O8" s="188" t="str">
        <f>IF(②選手情報入力!$AN$9&lt;1,"",VLOOKUP(N8,②選手情報入力!$AM$10:$AN$99,2,FALSE))</f>
        <v/>
      </c>
      <c r="P8" s="156" t="str">
        <f>IF(O8="","",VLOOKUP(O8,②選手情報入力!$AC$10:$AD$99,2,FALSE))</f>
        <v/>
      </c>
      <c r="Q8" s="156" t="str">
        <f>IF(O8="","",VLOOKUP(O8,②選手情報入力!$AC$10:$AJ$99,6,FALSE))</f>
        <v/>
      </c>
      <c r="R8" s="321" t="str">
        <f>IF(②選手情報入力!O6="","",②選手情報入力!O6)</f>
        <v/>
      </c>
      <c r="T8" s="188">
        <v>1</v>
      </c>
      <c r="U8" s="188" t="str">
        <f>IF(②選手情報入力!$AP$9&lt;1,"",VLOOKUP(T8,②選手情報入力!$AO$10:$AP$99,2,FALSE))</f>
        <v/>
      </c>
      <c r="V8" s="156" t="str">
        <f>IF(U8="","",VLOOKUP(U8,②選手情報入力!$AC$10:$AD$99,2,FALSE))</f>
        <v/>
      </c>
      <c r="W8" s="156" t="str">
        <f>IF(U8="","",VLOOKUP(U8,②選手情報入力!$AC$10:$AJ$99,6,FALSE))</f>
        <v/>
      </c>
      <c r="X8" s="321" t="str">
        <f>IF(②選手情報入力!P6="","",②選手情報入力!P6)</f>
        <v/>
      </c>
    </row>
    <row r="9" spans="1:24" x14ac:dyDescent="0.2">
      <c r="B9" s="189">
        <v>2</v>
      </c>
      <c r="C9" s="189" t="str">
        <f>IF(②選手情報入力!$AJ$9&lt;2,"",VLOOKUP(B9,②選手情報入力!$AI$10:$AJ$99,2,FALSE))</f>
        <v/>
      </c>
      <c r="D9" s="157" t="str">
        <f>IF(C9="","",VLOOKUP(C9,②選手情報入力!$W$10:$X$99,2,FALSE))</f>
        <v/>
      </c>
      <c r="E9" s="157" t="str">
        <f>IF(C9="","",VLOOKUP(C9,②選手情報入力!$W$10:$AC$99,6,FALSE))</f>
        <v/>
      </c>
      <c r="F9" s="321"/>
      <c r="H9" s="189">
        <v>2</v>
      </c>
      <c r="I9" s="189" t="str">
        <f>IF(②選手情報入力!$AL$9&lt;2,"",VLOOKUP(H9,②選手情報入力!$AK$10:$AL$99,2,FALSE))</f>
        <v/>
      </c>
      <c r="J9" s="157" t="str">
        <f>IF(I9="","",VLOOKUP(I9,②選手情報入力!$W$10:$X$99,2,FALSE))</f>
        <v/>
      </c>
      <c r="K9" s="157" t="str">
        <f>IF(I9="","",VLOOKUP(I9,②選手情報入力!$W$10:$AC$99,6,FALSE))</f>
        <v/>
      </c>
      <c r="L9" s="327"/>
      <c r="N9" s="189">
        <v>2</v>
      </c>
      <c r="O9" s="189" t="str">
        <f>IF(②選手情報入力!$AN$9&lt;2,"",VLOOKUP(N9,②選手情報入力!$AM$10:$AN$99,2,FALSE))</f>
        <v/>
      </c>
      <c r="P9" s="157" t="str">
        <f>IF(O9="","",VLOOKUP(O9,②選手情報入力!$AC$10:$AD$99,2,FALSE))</f>
        <v/>
      </c>
      <c r="Q9" s="157" t="str">
        <f>IF(O9="","",VLOOKUP(O9,②選手情報入力!$AC$10:$AJ$99,6,FALSE))</f>
        <v/>
      </c>
      <c r="R9" s="321"/>
      <c r="T9" s="189">
        <v>2</v>
      </c>
      <c r="U9" s="189" t="str">
        <f>IF(②選手情報入力!$AP$9&lt;2,"",VLOOKUP(T9,②選手情報入力!$AO$10:$AP$99,2,FALSE))</f>
        <v/>
      </c>
      <c r="V9" s="157" t="str">
        <f>IF(U9="","",VLOOKUP(U9,②選手情報入力!$AC$10:$AD$99,2,FALSE))</f>
        <v/>
      </c>
      <c r="W9" s="157" t="str">
        <f>IF(U9="","",VLOOKUP(U9,②選手情報入力!$AC$10:$AJ$99,6,FALSE))</f>
        <v/>
      </c>
      <c r="X9" s="321"/>
    </row>
    <row r="10" spans="1:24" x14ac:dyDescent="0.2">
      <c r="B10" s="189">
        <v>3</v>
      </c>
      <c r="C10" s="189" t="str">
        <f>IF(②選手情報入力!$AJ$9&lt;3,"",VLOOKUP(B10,②選手情報入力!$AI$10:$AJ$99,2,FALSE))</f>
        <v/>
      </c>
      <c r="D10" s="157" t="str">
        <f>IF(C10="","",VLOOKUP(C10,②選手情報入力!$W$10:$X$99,2,FALSE))</f>
        <v/>
      </c>
      <c r="E10" s="157" t="str">
        <f>IF(C10="","",VLOOKUP(C10,②選手情報入力!$W$10:$AC$99,6,FALSE))</f>
        <v/>
      </c>
      <c r="F10" s="321"/>
      <c r="H10" s="189">
        <v>3</v>
      </c>
      <c r="I10" s="189" t="str">
        <f>IF(②選手情報入力!$AL$9&lt;3,"",VLOOKUP(H10,②選手情報入力!$AK$10:$AL$99,2,FALSE))</f>
        <v/>
      </c>
      <c r="J10" s="157" t="str">
        <f>IF(I10="","",VLOOKUP(I10,②選手情報入力!$W$10:$X$99,2,FALSE))</f>
        <v/>
      </c>
      <c r="K10" s="157" t="str">
        <f>IF(I10="","",VLOOKUP(I10,②選手情報入力!$W$10:$AC$99,6,FALSE))</f>
        <v/>
      </c>
      <c r="L10" s="327"/>
      <c r="N10" s="189">
        <v>3</v>
      </c>
      <c r="O10" s="189" t="str">
        <f>IF(②選手情報入力!$AN$9&lt;3,"",VLOOKUP(N10,②選手情報入力!$AM$10:$AN$99,2,FALSE))</f>
        <v/>
      </c>
      <c r="P10" s="157" t="str">
        <f>IF(O10="","",VLOOKUP(O10,②選手情報入力!$AC$10:$AD$99,2,FALSE))</f>
        <v/>
      </c>
      <c r="Q10" s="157" t="str">
        <f>IF(O10="","",VLOOKUP(O10,②選手情報入力!$AC$10:$AJ$99,6,FALSE))</f>
        <v/>
      </c>
      <c r="R10" s="321"/>
      <c r="T10" s="189">
        <v>3</v>
      </c>
      <c r="U10" s="189" t="str">
        <f>IF(②選手情報入力!$AP$9&lt;3,"",VLOOKUP(T10,②選手情報入力!$AO$10:$AP$99,2,FALSE))</f>
        <v/>
      </c>
      <c r="V10" s="157" t="str">
        <f>IF(U10="","",VLOOKUP(U10,②選手情報入力!$AC$10:$AD$99,2,FALSE))</f>
        <v/>
      </c>
      <c r="W10" s="157" t="str">
        <f>IF(U10="","",VLOOKUP(U10,②選手情報入力!$AC$10:$AJ$99,6,FALSE))</f>
        <v/>
      </c>
      <c r="X10" s="321"/>
    </row>
    <row r="11" spans="1:24" x14ac:dyDescent="0.2">
      <c r="B11" s="189">
        <v>4</v>
      </c>
      <c r="C11" s="189" t="str">
        <f>IF(②選手情報入力!$AJ$9&lt;4,"",VLOOKUP(B11,②選手情報入力!$AI$10:$AJ$99,2,FALSE))</f>
        <v/>
      </c>
      <c r="D11" s="157" t="str">
        <f>IF(C11="","",VLOOKUP(C11,②選手情報入力!$W$10:$X$99,2,FALSE))</f>
        <v/>
      </c>
      <c r="E11" s="157" t="str">
        <f>IF(C11="","",VLOOKUP(C11,②選手情報入力!$W$10:$AC$99,6,FALSE))</f>
        <v/>
      </c>
      <c r="F11" s="321"/>
      <c r="H11" s="189">
        <v>4</v>
      </c>
      <c r="I11" s="189" t="str">
        <f>IF(②選手情報入力!$AL$9&lt;4,"",VLOOKUP(H11,②選手情報入力!$AK$10:$AL$99,2,FALSE))</f>
        <v/>
      </c>
      <c r="J11" s="157" t="str">
        <f>IF(I11="","",VLOOKUP(I11,②選手情報入力!$W$10:$X$99,2,FALSE))</f>
        <v/>
      </c>
      <c r="K11" s="157" t="str">
        <f>IF(I11="","",VLOOKUP(I11,②選手情報入力!$W$10:$AC$99,6,FALSE))</f>
        <v/>
      </c>
      <c r="L11" s="327"/>
      <c r="N11" s="189">
        <v>4</v>
      </c>
      <c r="O11" s="189" t="str">
        <f>IF(②選手情報入力!$AN$9&lt;4,"",VLOOKUP(N11,②選手情報入力!$AM$10:$AN$99,2,FALSE))</f>
        <v/>
      </c>
      <c r="P11" s="157" t="str">
        <f>IF(O11="","",VLOOKUP(O11,②選手情報入力!$AC$10:$AD$99,2,FALSE))</f>
        <v/>
      </c>
      <c r="Q11" s="157" t="str">
        <f>IF(O11="","",VLOOKUP(O11,②選手情報入力!$AC$10:$AJ$99,6,FALSE))</f>
        <v/>
      </c>
      <c r="R11" s="321"/>
      <c r="T11" s="189">
        <v>4</v>
      </c>
      <c r="U11" s="189" t="str">
        <f>IF(②選手情報入力!$AP$9&lt;4,"",VLOOKUP(T11,②選手情報入力!$AO$10:$AP$99,2,FALSE))</f>
        <v/>
      </c>
      <c r="V11" s="157" t="str">
        <f>IF(U11="","",VLOOKUP(U11,②選手情報入力!$AC$10:$AD$99,2,FALSE))</f>
        <v/>
      </c>
      <c r="W11" s="157" t="str">
        <f>IF(U11="","",VLOOKUP(U11,②選手情報入力!$AC$10:$AJ$99,6,FALSE))</f>
        <v/>
      </c>
      <c r="X11" s="321"/>
    </row>
    <row r="12" spans="1:24" x14ac:dyDescent="0.2">
      <c r="B12" s="189">
        <v>5</v>
      </c>
      <c r="C12" s="189" t="str">
        <f>IF(②選手情報入力!$AJ$9&lt;5,"",VLOOKUP(B12,②選手情報入力!$AI$10:$AJ$99,2,FALSE))</f>
        <v/>
      </c>
      <c r="D12" s="157" t="str">
        <f>IF(C12="","",VLOOKUP(C12,②選手情報入力!$W$10:$X$99,2,FALSE))</f>
        <v/>
      </c>
      <c r="E12" s="157" t="str">
        <f>IF(C12="","",VLOOKUP(C12,②選手情報入力!$W$10:$AC$99,6,FALSE))</f>
        <v/>
      </c>
      <c r="F12" s="321"/>
      <c r="H12" s="189">
        <v>5</v>
      </c>
      <c r="I12" s="189" t="str">
        <f>IF(②選手情報入力!$AL$9&lt;5,"",VLOOKUP(H12,②選手情報入力!$AK$10:$AL$99,2,FALSE))</f>
        <v/>
      </c>
      <c r="J12" s="157" t="str">
        <f>IF(I12="","",VLOOKUP(I12,②選手情報入力!$W$10:$X$99,2,FALSE))</f>
        <v/>
      </c>
      <c r="K12" s="157" t="str">
        <f>IF(I12="","",VLOOKUP(I12,②選手情報入力!$W$10:$AC$99,6,FALSE))</f>
        <v/>
      </c>
      <c r="L12" s="327"/>
      <c r="N12" s="189">
        <v>5</v>
      </c>
      <c r="O12" s="189" t="str">
        <f>IF(②選手情報入力!$AN$9&lt;5,"",VLOOKUP(N12,②選手情報入力!$AM$10:$AN$99,2,FALSE))</f>
        <v/>
      </c>
      <c r="P12" s="157" t="str">
        <f>IF(O12="","",VLOOKUP(O12,②選手情報入力!$AC$10:$AD$99,2,FALSE))</f>
        <v/>
      </c>
      <c r="Q12" s="157" t="str">
        <f>IF(O12="","",VLOOKUP(O12,②選手情報入力!$AC$10:$AJ$99,6,FALSE))</f>
        <v/>
      </c>
      <c r="R12" s="321"/>
      <c r="T12" s="189">
        <v>5</v>
      </c>
      <c r="U12" s="189" t="str">
        <f>IF(②選手情報入力!$AP$9&lt;5,"",VLOOKUP(T12,②選手情報入力!$AO$10:$AP$99,2,FALSE))</f>
        <v/>
      </c>
      <c r="V12" s="157" t="str">
        <f>IF(U12="","",VLOOKUP(U12,②選手情報入力!$AC$10:$AD$99,2,FALSE))</f>
        <v/>
      </c>
      <c r="W12" s="157" t="str">
        <f>IF(U12="","",VLOOKUP(U12,②選手情報入力!$AC$10:$AJ$99,6,FALSE))</f>
        <v/>
      </c>
      <c r="X12" s="321"/>
    </row>
    <row r="13" spans="1:24" x14ac:dyDescent="0.2">
      <c r="B13" s="190">
        <v>6</v>
      </c>
      <c r="C13" s="190" t="str">
        <f>IF(②選手情報入力!$AJ$9&lt;6,"",VLOOKUP(B13,②選手情報入力!$AI$10:$AJ$99,2,FALSE))</f>
        <v/>
      </c>
      <c r="D13" s="158" t="str">
        <f>IF(C13="","",VLOOKUP(C13,②選手情報入力!$W$10:$X$99,2,FALSE))</f>
        <v/>
      </c>
      <c r="E13" s="158" t="str">
        <f>IF(C13="","",VLOOKUP(C13,②選手情報入力!$W$10:$AC$99,6,FALSE))</f>
        <v/>
      </c>
      <c r="F13" s="321"/>
      <c r="H13" s="190">
        <v>6</v>
      </c>
      <c r="I13" s="190" t="str">
        <f>IF(②選手情報入力!$AL$9&lt;6,"",VLOOKUP(H13,②選手情報入力!$AK$10:$AL$99,2,FALSE))</f>
        <v/>
      </c>
      <c r="J13" s="158" t="str">
        <f>IF(I13="","",VLOOKUP(I13,②選手情報入力!$W$10:$X$99,2,FALSE))</f>
        <v/>
      </c>
      <c r="K13" s="158" t="str">
        <f>IF(I13="","",VLOOKUP(I13,②選手情報入力!$W$10:$AC$99,6,FALSE))</f>
        <v/>
      </c>
      <c r="L13" s="328"/>
      <c r="N13" s="190">
        <v>6</v>
      </c>
      <c r="O13" s="190" t="str">
        <f>IF(②選手情報入力!$AN$9&lt;6,"",VLOOKUP(N13,②選手情報入力!$AM$10:$AN$99,2,FALSE))</f>
        <v/>
      </c>
      <c r="P13" s="158" t="str">
        <f>IF(O13="","",VLOOKUP(O13,②選手情報入力!$AC$10:$AD$99,2,FALSE))</f>
        <v/>
      </c>
      <c r="Q13" s="158" t="str">
        <f>IF(O13="","",VLOOKUP(O13,②選手情報入力!$AC$10:$AJ$99,6,FALSE))</f>
        <v/>
      </c>
      <c r="R13" s="321"/>
      <c r="T13" s="190">
        <v>6</v>
      </c>
      <c r="U13" s="190" t="str">
        <f>IF(②選手情報入力!$AP$9&lt;6,"",VLOOKUP(T13,②選手情報入力!$AO$10:$AP$99,2,FALSE))</f>
        <v/>
      </c>
      <c r="V13" s="158" t="str">
        <f>IF(U13="","",VLOOKUP(U13,②選手情報入力!$AC$10:$AD$99,2,FALSE))</f>
        <v/>
      </c>
      <c r="W13" s="158" t="str">
        <f>IF(U13="","",VLOOKUP(U13,②選手情報入力!$AC$10:$AJ$99,6,FALSE))</f>
        <v/>
      </c>
      <c r="X13" s="321"/>
    </row>
    <row r="14" spans="1:24" x14ac:dyDescent="0.2">
      <c r="C14" s="191"/>
      <c r="D14" s="192" t="s">
        <v>80</v>
      </c>
      <c r="E14" s="193"/>
      <c r="F14" s="194">
        <f>IF(②選手情報入力!AJ9&gt;=4,1,0)</f>
        <v>0</v>
      </c>
      <c r="H14" s="191"/>
      <c r="I14" s="191"/>
      <c r="J14" s="192" t="s">
        <v>80</v>
      </c>
      <c r="K14" s="193"/>
      <c r="L14" s="194">
        <f>IF(②選手情報入力!AL9&gt;=4,1,0)</f>
        <v>0</v>
      </c>
      <c r="N14" s="191"/>
      <c r="O14" s="191"/>
      <c r="P14" s="192" t="s">
        <v>80</v>
      </c>
      <c r="Q14" s="193"/>
      <c r="R14" s="194">
        <f>IF(②選手情報入力!AN9&gt;=4,1,0)</f>
        <v>0</v>
      </c>
      <c r="T14" s="191"/>
      <c r="U14" s="191"/>
      <c r="V14" s="192" t="s">
        <v>80</v>
      </c>
      <c r="W14" s="193"/>
      <c r="X14" s="194">
        <f>IF(②選手情報入力!AP9&gt;=4,1,0)</f>
        <v>0</v>
      </c>
    </row>
  </sheetData>
  <sheetProtection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zoomScaleNormal="100" workbookViewId="0">
      <pane ySplit="2" topLeftCell="A3" activePane="bottomLeft" state="frozen"/>
      <selection pane="bottomLeft" activeCell="F17" sqref="F17"/>
    </sheetView>
  </sheetViews>
  <sheetFormatPr defaultColWidth="9" defaultRowHeight="13" x14ac:dyDescent="0.2"/>
  <cols>
    <col min="1" max="1" width="3.7265625" style="204" customWidth="1"/>
    <col min="2" max="2" width="26.26953125" style="204" customWidth="1"/>
    <col min="3" max="3" width="13.08984375" style="204" customWidth="1"/>
    <col min="4" max="4" width="7.453125" style="204" customWidth="1"/>
    <col min="5" max="5" width="26.26953125" style="204" customWidth="1"/>
    <col min="6" max="6" width="13.08984375" style="204" customWidth="1"/>
    <col min="7" max="7" width="3.7265625" style="204" customWidth="1"/>
    <col min="8" max="8" width="9" style="204" customWidth="1"/>
    <col min="9" max="9" width="9" style="204" hidden="1" customWidth="1"/>
    <col min="10" max="10" width="12.7265625" style="204" hidden="1" customWidth="1"/>
    <col min="11" max="11" width="7.453125" style="204" hidden="1" customWidth="1"/>
    <col min="12" max="12" width="12.7265625" style="204" hidden="1" customWidth="1"/>
    <col min="13" max="13" width="7.453125" style="204" hidden="1" customWidth="1"/>
    <col min="14" max="14" width="9" style="204" customWidth="1"/>
    <col min="15" max="16384" width="9" style="204"/>
  </cols>
  <sheetData>
    <row r="1" spans="1:13" ht="16.5" x14ac:dyDescent="0.2">
      <c r="A1" s="41" t="s">
        <v>82</v>
      </c>
      <c r="B1" s="199"/>
      <c r="C1" s="200"/>
      <c r="D1" s="200"/>
      <c r="E1" s="201"/>
      <c r="F1" s="202"/>
      <c r="G1" s="203"/>
    </row>
    <row r="2" spans="1:13" ht="24.75" customHeight="1" x14ac:dyDescent="0.2">
      <c r="A2" s="335" t="s">
        <v>83</v>
      </c>
      <c r="B2" s="335"/>
      <c r="C2" s="335"/>
      <c r="D2" s="335"/>
      <c r="E2" s="335"/>
      <c r="F2" s="335"/>
      <c r="G2" s="335"/>
    </row>
    <row r="3" spans="1:13" ht="14.25" customHeight="1" thickBot="1" x14ac:dyDescent="0.25"/>
    <row r="4" spans="1:13" ht="30" customHeight="1" thickTop="1" thickBot="1" x14ac:dyDescent="0.25">
      <c r="B4" s="205" t="s">
        <v>355</v>
      </c>
      <c r="F4" s="206" t="str">
        <f>IF(①学校情報入力!D3="","",①学校情報入力!D3)</f>
        <v/>
      </c>
      <c r="G4" s="207"/>
    </row>
    <row r="5" spans="1:13" ht="14.25" customHeight="1" thickTop="1" x14ac:dyDescent="0.2"/>
    <row r="6" spans="1:13" x14ac:dyDescent="0.2">
      <c r="A6" s="336" t="str">
        <f>注意事項!C3&amp;注意事項!F3</f>
        <v>令和２年度西三河高等学校学年別陸上競技大会</v>
      </c>
      <c r="B6" s="336"/>
      <c r="C6" s="336"/>
      <c r="D6" s="336"/>
      <c r="E6" s="336"/>
      <c r="F6" s="336"/>
      <c r="G6" s="336"/>
    </row>
    <row r="7" spans="1:13" ht="19" x14ac:dyDescent="0.2">
      <c r="A7" s="337" t="s">
        <v>63</v>
      </c>
      <c r="B7" s="337"/>
      <c r="C7" s="337"/>
      <c r="D7" s="337"/>
      <c r="E7" s="337"/>
      <c r="F7" s="337"/>
      <c r="G7" s="337"/>
    </row>
    <row r="8" spans="1:13" ht="19.5" customHeight="1" x14ac:dyDescent="0.35">
      <c r="A8" s="208"/>
      <c r="B8" s="209"/>
      <c r="C8" s="209"/>
      <c r="D8" s="209"/>
      <c r="E8" s="209"/>
      <c r="F8" s="210" t="s">
        <v>54</v>
      </c>
      <c r="G8" s="200"/>
    </row>
    <row r="9" spans="1:13" ht="22.5" customHeight="1" x14ac:dyDescent="0.2">
      <c r="A9" s="200"/>
      <c r="B9" s="211"/>
      <c r="C9" s="212" t="s">
        <v>280</v>
      </c>
      <c r="D9" s="338" t="str">
        <f>IF(①学校情報入力!D4="","",①学校情報入力!D4)</f>
        <v/>
      </c>
      <c r="E9" s="338"/>
      <c r="F9" s="338"/>
      <c r="G9" s="213"/>
    </row>
    <row r="10" spans="1:13" ht="15" customHeight="1" thickBot="1" x14ac:dyDescent="0.25">
      <c r="A10" s="200"/>
      <c r="B10" s="214"/>
      <c r="C10" s="214"/>
      <c r="D10" s="214"/>
      <c r="E10" s="214"/>
      <c r="F10" s="214"/>
      <c r="G10" s="200"/>
    </row>
    <row r="11" spans="1:13" ht="16.5" customHeight="1" thickBot="1" x14ac:dyDescent="0.25">
      <c r="A11" s="200"/>
      <c r="B11" s="339" t="s">
        <v>55</v>
      </c>
      <c r="C11" s="340"/>
      <c r="D11" s="215"/>
      <c r="E11" s="341" t="s">
        <v>56</v>
      </c>
      <c r="F11" s="342"/>
      <c r="G11" s="200"/>
    </row>
    <row r="12" spans="1:13" ht="16.5" customHeight="1" x14ac:dyDescent="0.2">
      <c r="A12" s="200"/>
      <c r="B12" s="279" t="s">
        <v>57</v>
      </c>
      <c r="C12" s="280" t="s">
        <v>58</v>
      </c>
      <c r="D12" s="216"/>
      <c r="E12" s="283" t="s">
        <v>59</v>
      </c>
      <c r="F12" s="284" t="s">
        <v>58</v>
      </c>
      <c r="G12" s="200"/>
      <c r="K12" s="200" t="s">
        <v>60</v>
      </c>
      <c r="M12" s="200" t="s">
        <v>61</v>
      </c>
    </row>
    <row r="13" spans="1:13" ht="17.25" customHeight="1" x14ac:dyDescent="0.2">
      <c r="A13" s="217"/>
      <c r="B13" s="221" t="s">
        <v>578</v>
      </c>
      <c r="C13" s="218" t="str">
        <f>IF(K13=0,"",K13)</f>
        <v/>
      </c>
      <c r="D13" s="219"/>
      <c r="E13" s="221" t="s">
        <v>578</v>
      </c>
      <c r="F13" s="218" t="str">
        <f>IF(M13=0,"",M13)</f>
        <v/>
      </c>
      <c r="G13" s="217"/>
      <c r="J13" s="89" t="s">
        <v>409</v>
      </c>
      <c r="K13" s="220">
        <f>COUNTIF(②選手情報入力!$I$10:$N$99,J13)</f>
        <v>0</v>
      </c>
      <c r="L13" s="90" t="s">
        <v>433</v>
      </c>
      <c r="M13" s="220">
        <f>COUNTIF(②選手情報入力!$I$10:$N$99,L13)</f>
        <v>0</v>
      </c>
    </row>
    <row r="14" spans="1:13" ht="17.25" customHeight="1" x14ac:dyDescent="0.2">
      <c r="A14" s="217"/>
      <c r="B14" s="221" t="s">
        <v>579</v>
      </c>
      <c r="C14" s="218" t="str">
        <f t="shared" ref="C14:C29" si="0">IF(K14=0,"",K14)</f>
        <v/>
      </c>
      <c r="D14" s="219"/>
      <c r="E14" s="221" t="s">
        <v>585</v>
      </c>
      <c r="F14" s="218" t="str">
        <f t="shared" ref="F14:F29" si="1">IF(M14=0,"",M14)</f>
        <v/>
      </c>
      <c r="G14" s="217"/>
      <c r="J14" s="89" t="s">
        <v>413</v>
      </c>
      <c r="K14" s="220">
        <f>COUNTIF(②選手情報入力!$I$10:$N$99,J14)</f>
        <v>0</v>
      </c>
      <c r="L14" s="90" t="s">
        <v>437</v>
      </c>
      <c r="M14" s="220">
        <f>COUNTIF(②選手情報入力!$I$10:$N$99,L14)</f>
        <v>0</v>
      </c>
    </row>
    <row r="15" spans="1:13" ht="17.25" customHeight="1" x14ac:dyDescent="0.2">
      <c r="A15" s="217"/>
      <c r="B15" s="221" t="s">
        <v>459</v>
      </c>
      <c r="C15" s="218" t="str">
        <f t="shared" si="0"/>
        <v/>
      </c>
      <c r="D15" s="219"/>
      <c r="E15" s="221" t="s">
        <v>460</v>
      </c>
      <c r="F15" s="218" t="str">
        <f t="shared" si="1"/>
        <v/>
      </c>
      <c r="G15" s="217"/>
      <c r="J15" s="89" t="s">
        <v>416</v>
      </c>
      <c r="K15" s="220">
        <f>COUNTIF(②選手情報入力!$I$10:$N$99,J15)</f>
        <v>0</v>
      </c>
      <c r="L15" s="90" t="s">
        <v>440</v>
      </c>
      <c r="M15" s="220">
        <f>COUNTIF(②選手情報入力!$I$10:$N$99,L15)</f>
        <v>0</v>
      </c>
    </row>
    <row r="16" spans="1:13" ht="17.25" customHeight="1" x14ac:dyDescent="0.2">
      <c r="A16" s="217"/>
      <c r="B16" s="221" t="s">
        <v>460</v>
      </c>
      <c r="C16" s="218" t="str">
        <f t="shared" si="0"/>
        <v/>
      </c>
      <c r="D16" s="219"/>
      <c r="E16" s="221" t="s">
        <v>457</v>
      </c>
      <c r="F16" s="218" t="str">
        <f t="shared" si="1"/>
        <v/>
      </c>
      <c r="G16" s="217"/>
      <c r="J16" s="89" t="s">
        <v>417</v>
      </c>
      <c r="K16" s="220">
        <f>COUNTIF(②選手情報入力!$I$10:$N$99,J16)</f>
        <v>0</v>
      </c>
      <c r="L16" s="90" t="s">
        <v>438</v>
      </c>
      <c r="M16" s="220">
        <f>COUNTIF(②選手情報入力!$I$10:$N$99,L16)</f>
        <v>0</v>
      </c>
    </row>
    <row r="17" spans="1:13" ht="17.25" customHeight="1" x14ac:dyDescent="0.2">
      <c r="A17" s="217"/>
      <c r="B17" s="221" t="s">
        <v>580</v>
      </c>
      <c r="C17" s="218" t="str">
        <f t="shared" si="0"/>
        <v/>
      </c>
      <c r="D17" s="219"/>
      <c r="E17" s="221" t="s">
        <v>580</v>
      </c>
      <c r="F17" s="218" t="str">
        <f t="shared" si="1"/>
        <v/>
      </c>
      <c r="G17" s="217"/>
      <c r="J17" s="89" t="s">
        <v>420</v>
      </c>
      <c r="K17" s="220">
        <f>COUNTIF(②選手情報入力!$I$10:$N$99,J17)</f>
        <v>0</v>
      </c>
      <c r="L17" s="90" t="s">
        <v>443</v>
      </c>
      <c r="M17" s="220">
        <f>COUNTIF(②選手情報入力!$I$10:$N$99,L17)</f>
        <v>0</v>
      </c>
    </row>
    <row r="18" spans="1:13" ht="17.25" customHeight="1" x14ac:dyDescent="0.2">
      <c r="A18" s="217"/>
      <c r="B18" s="221" t="s">
        <v>581</v>
      </c>
      <c r="C18" s="218" t="str">
        <f t="shared" si="0"/>
        <v/>
      </c>
      <c r="D18" s="219"/>
      <c r="E18" s="221" t="s">
        <v>586</v>
      </c>
      <c r="F18" s="218" t="str">
        <f t="shared" si="1"/>
        <v/>
      </c>
      <c r="G18" s="217"/>
      <c r="J18" s="89" t="s">
        <v>426</v>
      </c>
      <c r="K18" s="220">
        <f>COUNTIF(②選手情報入力!$I$10:$N$99,J18)</f>
        <v>0</v>
      </c>
      <c r="L18" s="90" t="s">
        <v>446</v>
      </c>
      <c r="M18" s="220">
        <f>COUNTIF(②選手情報入力!$I$10:$N$99,L18)</f>
        <v>0</v>
      </c>
    </row>
    <row r="19" spans="1:13" ht="17.25" customHeight="1" x14ac:dyDescent="0.2">
      <c r="A19" s="217"/>
      <c r="B19" s="221" t="s">
        <v>471</v>
      </c>
      <c r="C19" s="218" t="str">
        <f t="shared" si="0"/>
        <v/>
      </c>
      <c r="D19" s="219"/>
      <c r="E19" s="221" t="s">
        <v>470</v>
      </c>
      <c r="F19" s="218" t="str">
        <f t="shared" si="1"/>
        <v/>
      </c>
      <c r="G19" s="217"/>
      <c r="J19" s="89" t="s">
        <v>428</v>
      </c>
      <c r="K19" s="220">
        <f>COUNTIF(②選手情報入力!$I$10:$N$99,J19)</f>
        <v>0</v>
      </c>
      <c r="L19" s="90" t="s">
        <v>447</v>
      </c>
      <c r="M19" s="220">
        <f>COUNTIF(②選手情報入力!$I$10:$N$99,L19)</f>
        <v>0</v>
      </c>
    </row>
    <row r="20" spans="1:13" ht="17.25" customHeight="1" x14ac:dyDescent="0.2">
      <c r="A20" s="217"/>
      <c r="B20" s="221" t="s">
        <v>472</v>
      </c>
      <c r="C20" s="218" t="str">
        <f t="shared" si="0"/>
        <v/>
      </c>
      <c r="D20" s="219"/>
      <c r="E20" s="221" t="s">
        <v>513</v>
      </c>
      <c r="F20" s="218" t="str">
        <f t="shared" si="1"/>
        <v/>
      </c>
      <c r="G20" s="217"/>
      <c r="J20" s="89" t="s">
        <v>429</v>
      </c>
      <c r="K20" s="220">
        <f>COUNTIF(②選手情報入力!$I$10:$N$99,J20)</f>
        <v>0</v>
      </c>
      <c r="L20" s="90" t="s">
        <v>512</v>
      </c>
      <c r="M20" s="220">
        <f>COUNTIF(②選手情報入力!$I$10:$N$99,L20)</f>
        <v>0</v>
      </c>
    </row>
    <row r="21" spans="1:13" ht="17.25" customHeight="1" x14ac:dyDescent="0.2">
      <c r="A21" s="217"/>
      <c r="B21" s="221" t="s">
        <v>473</v>
      </c>
      <c r="C21" s="218" t="str">
        <f t="shared" si="0"/>
        <v/>
      </c>
      <c r="D21" s="219"/>
      <c r="E21" s="221" t="s">
        <v>473</v>
      </c>
      <c r="F21" s="218" t="str">
        <f t="shared" si="1"/>
        <v/>
      </c>
      <c r="G21" s="217"/>
      <c r="J21" s="89" t="s">
        <v>430</v>
      </c>
      <c r="K21" s="220">
        <f>COUNTIF(②選手情報入力!$I$10:$N$99,J21)</f>
        <v>0</v>
      </c>
      <c r="L21" s="90" t="s">
        <v>449</v>
      </c>
      <c r="M21" s="220">
        <f>COUNTIF(②選手情報入力!$I$10:$N$99,L21)</f>
        <v>0</v>
      </c>
    </row>
    <row r="22" spans="1:13" ht="17.25" customHeight="1" thickBot="1" x14ac:dyDescent="0.25">
      <c r="A22" s="217"/>
      <c r="B22" s="221" t="s">
        <v>475</v>
      </c>
      <c r="C22" s="218" t="str">
        <f t="shared" si="0"/>
        <v/>
      </c>
      <c r="D22" s="219"/>
      <c r="E22" s="221" t="s">
        <v>475</v>
      </c>
      <c r="F22" s="218" t="str">
        <f t="shared" si="1"/>
        <v/>
      </c>
      <c r="G22" s="217"/>
      <c r="J22" s="91" t="s">
        <v>432</v>
      </c>
      <c r="K22" s="220">
        <f>COUNTIF(②選手情報入力!$I$10:$N$99,J22)</f>
        <v>0</v>
      </c>
      <c r="L22" s="90" t="s">
        <v>451</v>
      </c>
      <c r="M22" s="220">
        <f>COUNTIF(②選手情報入力!$I$10:$N$99,L22)</f>
        <v>0</v>
      </c>
    </row>
    <row r="23" spans="1:13" ht="17.25" customHeight="1" x14ac:dyDescent="0.2">
      <c r="A23" s="217"/>
      <c r="B23" s="221" t="s">
        <v>582</v>
      </c>
      <c r="C23" s="218" t="str">
        <f t="shared" si="0"/>
        <v/>
      </c>
      <c r="D23" s="219"/>
      <c r="E23" s="221" t="s">
        <v>582</v>
      </c>
      <c r="F23" s="218" t="str">
        <f t="shared" si="1"/>
        <v/>
      </c>
      <c r="G23" s="217"/>
      <c r="J23" s="3" t="s">
        <v>522</v>
      </c>
      <c r="K23" s="220">
        <f>COUNTIF(②選手情報入力!$I$10:$N$99,J23)</f>
        <v>0</v>
      </c>
      <c r="L23" s="90" t="s">
        <v>541</v>
      </c>
      <c r="M23" s="220">
        <f>COUNTIF(②選手情報入力!$I$10:$N$99,L23)</f>
        <v>0</v>
      </c>
    </row>
    <row r="24" spans="1:13" ht="17.25" customHeight="1" x14ac:dyDescent="0.2">
      <c r="A24" s="217"/>
      <c r="B24" s="221" t="s">
        <v>583</v>
      </c>
      <c r="C24" s="218" t="str">
        <f t="shared" si="0"/>
        <v/>
      </c>
      <c r="D24" s="219"/>
      <c r="E24" s="221" t="s">
        <v>583</v>
      </c>
      <c r="F24" s="218" t="str">
        <f t="shared" si="1"/>
        <v/>
      </c>
      <c r="G24" s="217"/>
      <c r="J24" s="3" t="s">
        <v>524</v>
      </c>
      <c r="K24" s="220">
        <f>COUNTIF(②選手情報入力!$I$10:$N$99,J24)</f>
        <v>0</v>
      </c>
      <c r="L24" s="90" t="s">
        <v>555</v>
      </c>
      <c r="M24" s="220">
        <f>COUNTIF(②選手情報入力!$I$10:$N$99,L24)</f>
        <v>0</v>
      </c>
    </row>
    <row r="25" spans="1:13" ht="17.25" customHeight="1" x14ac:dyDescent="0.2">
      <c r="A25" s="217"/>
      <c r="B25" s="221" t="s">
        <v>584</v>
      </c>
      <c r="C25" s="218" t="str">
        <f t="shared" si="0"/>
        <v/>
      </c>
      <c r="D25" s="219"/>
      <c r="E25" s="221" t="s">
        <v>587</v>
      </c>
      <c r="F25" s="218" t="str">
        <f t="shared" si="1"/>
        <v/>
      </c>
      <c r="G25" s="217"/>
      <c r="J25" s="3" t="s">
        <v>528</v>
      </c>
      <c r="K25" s="220">
        <f>COUNTIF(②選手情報入力!$I$10:$N$99,J25)</f>
        <v>0</v>
      </c>
      <c r="L25" s="3" t="s">
        <v>545</v>
      </c>
      <c r="M25" s="220">
        <f>COUNTIF(②選手情報入力!$I$10:$N$99,L25)</f>
        <v>0</v>
      </c>
    </row>
    <row r="26" spans="1:13" ht="17.25" customHeight="1" x14ac:dyDescent="0.2">
      <c r="A26" s="217"/>
      <c r="B26" s="221" t="s">
        <v>569</v>
      </c>
      <c r="C26" s="218" t="str">
        <f t="shared" si="0"/>
        <v/>
      </c>
      <c r="D26" s="219"/>
      <c r="E26" s="221" t="s">
        <v>568</v>
      </c>
      <c r="F26" s="218" t="str">
        <f t="shared" si="1"/>
        <v/>
      </c>
      <c r="G26" s="217"/>
      <c r="J26" s="3" t="s">
        <v>531</v>
      </c>
      <c r="K26" s="220">
        <f>COUNTIF(②選手情報入力!$I$10:$N$99,J26)</f>
        <v>0</v>
      </c>
      <c r="L26" s="3" t="s">
        <v>547</v>
      </c>
      <c r="M26" s="220">
        <f>COUNTIF(②選手情報入力!$I$10:$N$99,L26)</f>
        <v>0</v>
      </c>
    </row>
    <row r="27" spans="1:13" ht="17.25" customHeight="1" x14ac:dyDescent="0.2">
      <c r="A27" s="217"/>
      <c r="B27" s="221" t="s">
        <v>570</v>
      </c>
      <c r="C27" s="218" t="str">
        <f t="shared" si="0"/>
        <v/>
      </c>
      <c r="D27" s="219"/>
      <c r="E27" s="221" t="s">
        <v>577</v>
      </c>
      <c r="F27" s="218" t="str">
        <f t="shared" si="1"/>
        <v/>
      </c>
      <c r="G27" s="217"/>
      <c r="J27" s="3" t="s">
        <v>532</v>
      </c>
      <c r="K27" s="220">
        <f>COUNTIF(②選手情報入力!$I$10:$N$99,J27)</f>
        <v>0</v>
      </c>
      <c r="L27" s="3" t="s">
        <v>548</v>
      </c>
      <c r="M27" s="220">
        <f>COUNTIF(②選手情報入力!$I$10:$N$99,L27)</f>
        <v>0</v>
      </c>
    </row>
    <row r="28" spans="1:13" ht="17.25" customHeight="1" x14ac:dyDescent="0.2">
      <c r="A28" s="217"/>
      <c r="B28" s="221" t="s">
        <v>572</v>
      </c>
      <c r="C28" s="218" t="str">
        <f t="shared" si="0"/>
        <v/>
      </c>
      <c r="D28" s="219"/>
      <c r="E28" s="221" t="s">
        <v>572</v>
      </c>
      <c r="F28" s="218" t="str">
        <f t="shared" si="1"/>
        <v/>
      </c>
      <c r="G28" s="217"/>
      <c r="J28" s="3" t="s">
        <v>534</v>
      </c>
      <c r="K28" s="220">
        <f>COUNTIF(②選手情報入力!$I$10:$N$99,J28)</f>
        <v>0</v>
      </c>
      <c r="L28" s="3" t="s">
        <v>551</v>
      </c>
      <c r="M28" s="220">
        <f>COUNTIF(②選手情報入力!$I$10:$N$99,L28)</f>
        <v>0</v>
      </c>
    </row>
    <row r="29" spans="1:13" ht="17.25" customHeight="1" thickBot="1" x14ac:dyDescent="0.25">
      <c r="A29" s="217"/>
      <c r="B29" s="281" t="s">
        <v>575</v>
      </c>
      <c r="C29" s="282" t="str">
        <f t="shared" si="0"/>
        <v/>
      </c>
      <c r="D29" s="219"/>
      <c r="E29" s="281" t="s">
        <v>575</v>
      </c>
      <c r="F29" s="282" t="str">
        <f t="shared" si="1"/>
        <v/>
      </c>
      <c r="G29" s="217"/>
      <c r="J29" s="3" t="s">
        <v>537</v>
      </c>
      <c r="K29" s="220">
        <f>COUNTIF(②選手情報入力!$I$10:$N$99,J29)</f>
        <v>0</v>
      </c>
      <c r="L29" s="3" t="s">
        <v>554</v>
      </c>
      <c r="M29" s="220">
        <f>COUNTIF(②選手情報入力!$I$10:$N$99,L29)</f>
        <v>0</v>
      </c>
    </row>
    <row r="30" spans="1:13" ht="17.25" customHeight="1" x14ac:dyDescent="0.2">
      <c r="A30" s="217"/>
      <c r="B30" s="274"/>
      <c r="C30" s="275"/>
      <c r="D30" s="228"/>
      <c r="K30" s="220"/>
      <c r="M30" s="220"/>
    </row>
    <row r="31" spans="1:13" ht="17.25" customHeight="1" thickBot="1" x14ac:dyDescent="0.25">
      <c r="A31" s="217"/>
      <c r="B31" s="274"/>
      <c r="C31" s="275"/>
      <c r="D31" s="228"/>
      <c r="E31" s="343" t="s">
        <v>357</v>
      </c>
      <c r="F31" s="343"/>
      <c r="K31" s="220"/>
      <c r="M31" s="220"/>
    </row>
    <row r="32" spans="1:13" ht="17.25" customHeight="1" x14ac:dyDescent="0.2">
      <c r="A32" s="217"/>
      <c r="B32" s="274"/>
      <c r="C32" s="275"/>
      <c r="D32" s="228"/>
      <c r="E32" s="222" t="s">
        <v>349</v>
      </c>
      <c r="F32" s="223">
        <f>②選手情報入力!G100</f>
        <v>0</v>
      </c>
      <c r="K32" s="220"/>
      <c r="M32" s="220"/>
    </row>
    <row r="33" spans="1:13" ht="17.25" customHeight="1" thickBot="1" x14ac:dyDescent="0.25">
      <c r="A33" s="200"/>
      <c r="E33" s="224" t="s">
        <v>350</v>
      </c>
      <c r="F33" s="225">
        <f>②選手情報入力!G101</f>
        <v>0</v>
      </c>
      <c r="G33" s="200"/>
      <c r="K33" s="220"/>
      <c r="M33" s="220"/>
    </row>
    <row r="34" spans="1:13" ht="17.25" customHeight="1" thickTop="1" thickBot="1" x14ac:dyDescent="0.25">
      <c r="A34" s="200"/>
      <c r="E34" s="226" t="s">
        <v>351</v>
      </c>
      <c r="F34" s="227">
        <f>②選手情報入力!G102</f>
        <v>0</v>
      </c>
      <c r="G34" s="200"/>
      <c r="K34" s="220"/>
      <c r="M34" s="220"/>
    </row>
    <row r="35" spans="1:13" ht="17.25" customHeight="1" thickBot="1" x14ac:dyDescent="0.25">
      <c r="A35" s="200"/>
      <c r="G35" s="200"/>
      <c r="K35" s="220"/>
      <c r="M35" s="220"/>
    </row>
    <row r="36" spans="1:13" ht="17.25" customHeight="1" x14ac:dyDescent="0.2">
      <c r="B36" s="332">
        <f ca="1">TODAY()</f>
        <v>44007</v>
      </c>
      <c r="C36" s="332"/>
      <c r="D36" s="276"/>
      <c r="E36" s="333" t="s">
        <v>62</v>
      </c>
      <c r="F36" s="334"/>
      <c r="K36" s="220"/>
      <c r="M36" s="220"/>
    </row>
    <row r="37" spans="1:13" ht="17.25" customHeight="1" thickBot="1" x14ac:dyDescent="0.25">
      <c r="D37" s="276"/>
      <c r="E37" s="277" t="s">
        <v>362</v>
      </c>
      <c r="F37" s="278">
        <f>F34*700</f>
        <v>0</v>
      </c>
      <c r="G37" s="245"/>
      <c r="K37" s="220"/>
      <c r="M37" s="220"/>
    </row>
    <row r="38" spans="1:13" ht="17.25" customHeight="1" thickBot="1" x14ac:dyDescent="0.25">
      <c r="A38" s="200"/>
      <c r="D38" s="228"/>
      <c r="G38" s="200"/>
      <c r="K38" s="220"/>
      <c r="M38" s="220"/>
    </row>
    <row r="39" spans="1:13" ht="17.25" customHeight="1" thickBot="1" x14ac:dyDescent="0.25">
      <c r="A39" s="329" t="s">
        <v>481</v>
      </c>
      <c r="B39" s="330"/>
      <c r="C39" s="330"/>
      <c r="D39" s="330"/>
      <c r="E39" s="330"/>
      <c r="F39" s="331"/>
      <c r="G39" s="200"/>
      <c r="K39" s="220"/>
      <c r="M39" s="220"/>
    </row>
    <row r="40" spans="1:13" ht="17.25" customHeight="1" x14ac:dyDescent="0.3">
      <c r="A40" s="200"/>
      <c r="D40" s="229"/>
      <c r="G40" s="200"/>
      <c r="K40" s="220"/>
      <c r="M40" s="220"/>
    </row>
    <row r="41" spans="1:13" ht="18.75" customHeight="1" x14ac:dyDescent="0.2">
      <c r="A41" s="217"/>
      <c r="D41" s="219"/>
      <c r="G41" s="217"/>
      <c r="K41" s="220"/>
      <c r="M41" s="220"/>
    </row>
    <row r="42" spans="1:13" ht="18.75" customHeight="1" x14ac:dyDescent="0.3">
      <c r="A42" s="200"/>
      <c r="D42" s="228"/>
      <c r="E42" s="229"/>
      <c r="F42" s="229"/>
      <c r="G42" s="200"/>
      <c r="K42" s="220"/>
      <c r="M42" s="220"/>
    </row>
    <row r="43" spans="1:13" ht="11.25" customHeight="1" x14ac:dyDescent="0.2">
      <c r="K43" s="220"/>
    </row>
    <row r="44" spans="1:13" ht="14" x14ac:dyDescent="0.2">
      <c r="A44" s="200"/>
      <c r="D44" s="228"/>
      <c r="G44" s="200"/>
      <c r="K44" s="220"/>
    </row>
    <row r="45" spans="1:13" ht="14" x14ac:dyDescent="0.2">
      <c r="A45" s="200"/>
      <c r="D45" s="228"/>
      <c r="G45" s="200"/>
      <c r="K45" s="220"/>
    </row>
    <row r="46" spans="1:13" ht="14" x14ac:dyDescent="0.2">
      <c r="A46" s="200"/>
      <c r="B46" s="230"/>
      <c r="C46" s="228"/>
      <c r="D46" s="228"/>
      <c r="E46" s="231"/>
      <c r="F46" s="228"/>
      <c r="G46" s="200"/>
    </row>
    <row r="47" spans="1:13" ht="14" x14ac:dyDescent="0.2">
      <c r="A47" s="200"/>
      <c r="B47" s="230"/>
      <c r="C47" s="228"/>
      <c r="D47" s="228"/>
      <c r="E47" s="231"/>
      <c r="F47" s="228"/>
      <c r="G47" s="200"/>
    </row>
    <row r="48" spans="1:13" ht="14" x14ac:dyDescent="0.2">
      <c r="A48" s="200"/>
      <c r="B48" s="230"/>
      <c r="C48" s="228"/>
      <c r="D48" s="228"/>
      <c r="E48" s="231"/>
      <c r="F48" s="228"/>
      <c r="G48" s="200"/>
    </row>
    <row r="49" spans="2:6" ht="14" x14ac:dyDescent="0.2">
      <c r="B49" s="230"/>
      <c r="C49" s="228"/>
      <c r="E49" s="231"/>
      <c r="F49" s="228"/>
    </row>
    <row r="50" spans="2:6" ht="14" x14ac:dyDescent="0.2">
      <c r="B50" s="230"/>
      <c r="C50" s="228"/>
      <c r="E50" s="231"/>
      <c r="F50" s="228"/>
    </row>
  </sheetData>
  <sheetProtection password="CC2F" sheet="1" selectLockedCells="1" selectUnlockedCells="1"/>
  <mergeCells count="10">
    <mergeCell ref="A39:F39"/>
    <mergeCell ref="B36:C36"/>
    <mergeCell ref="E36:F36"/>
    <mergeCell ref="A2:G2"/>
    <mergeCell ref="A6:G6"/>
    <mergeCell ref="A7:G7"/>
    <mergeCell ref="D9:F9"/>
    <mergeCell ref="B11:C11"/>
    <mergeCell ref="E11:F11"/>
    <mergeCell ref="E31:F31"/>
  </mergeCells>
  <phoneticPr fontId="2"/>
  <dataValidations count="1">
    <dataValidation imeMode="off" allowBlank="1" showInputMessage="1" showErrorMessage="1" sqref="F1" xr:uid="{00000000-0002-0000-0400-000000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0"/>
  <sheetViews>
    <sheetView zoomScaleNormal="100" workbookViewId="0">
      <pane ySplit="2" topLeftCell="A3" activePane="bottomLeft" state="frozen"/>
      <selection pane="bottomLeft" activeCell="Q20" sqref="Q20"/>
    </sheetView>
  </sheetViews>
  <sheetFormatPr defaultColWidth="9" defaultRowHeight="13" x14ac:dyDescent="0.2"/>
  <cols>
    <col min="1" max="1" width="1.453125" style="63" customWidth="1"/>
    <col min="2" max="2" width="3" style="63" customWidth="1"/>
    <col min="3" max="3" width="9" style="63"/>
    <col min="4" max="6" width="6.08984375" style="63" customWidth="1"/>
    <col min="7" max="8" width="3.36328125" style="63" customWidth="1"/>
    <col min="9" max="9" width="1.6328125" style="63" customWidth="1"/>
    <col min="10" max="10" width="1.7265625" style="63" customWidth="1"/>
    <col min="11" max="11" width="3.36328125" style="63" customWidth="1"/>
    <col min="12" max="12" width="1.6328125" style="63" customWidth="1"/>
    <col min="13" max="14" width="5.08984375" style="63" customWidth="1"/>
    <col min="15" max="15" width="5.26953125" style="63" customWidth="1"/>
    <col min="16" max="19" width="9.36328125" style="63" customWidth="1"/>
    <col min="20" max="20" width="5" style="63" customWidth="1"/>
    <col min="21" max="21" width="4.36328125" style="63" customWidth="1"/>
    <col min="22" max="16384" width="9" style="63"/>
  </cols>
  <sheetData>
    <row r="1" spans="1:21" s="1" customFormat="1" ht="16.5" x14ac:dyDescent="0.2">
      <c r="A1" s="10" t="s">
        <v>84</v>
      </c>
    </row>
    <row r="2" spans="1:21" s="7" customFormat="1" ht="24.75" customHeight="1" x14ac:dyDescent="0.2">
      <c r="A2" s="414" t="s">
        <v>283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</row>
    <row r="3" spans="1:21" customFormat="1" ht="7.5" customHeight="1" x14ac:dyDescent="0.2"/>
    <row r="4" spans="1:21" ht="33.75" customHeight="1" x14ac:dyDescent="0.2">
      <c r="T4" s="350" t="str">
        <f>IF(①学校情報入力!D3="","",①学校情報入力!D3)</f>
        <v/>
      </c>
      <c r="U4" s="351"/>
    </row>
    <row r="5" spans="1:21" ht="25.5" x14ac:dyDescent="0.2">
      <c r="B5" s="352" t="s">
        <v>131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</row>
    <row r="6" spans="1:21" ht="13.5" thickBot="1" x14ac:dyDescent="0.25"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1" ht="14.25" customHeight="1" thickBot="1" x14ac:dyDescent="0.25">
      <c r="P7" s="353" t="s">
        <v>132</v>
      </c>
      <c r="Q7" s="354"/>
      <c r="R7" s="357" t="str">
        <f>IF(①学校情報入力!D8="","",①学校情報入力!D8)</f>
        <v/>
      </c>
      <c r="S7" s="358"/>
      <c r="T7" s="358"/>
      <c r="U7" s="359"/>
    </row>
    <row r="8" spans="1:21" ht="14.25" customHeight="1" thickBot="1" x14ac:dyDescent="0.25">
      <c r="A8" s="363" t="s">
        <v>67</v>
      </c>
      <c r="B8" s="364"/>
      <c r="C8" s="365"/>
      <c r="D8" s="357" t="str">
        <f>IF(注意事項!C3="","",注意事項!C3&amp;注意事項!F3)</f>
        <v>令和２年度西三河高等学校学年別陸上競技大会</v>
      </c>
      <c r="E8" s="358"/>
      <c r="F8" s="358"/>
      <c r="G8" s="358"/>
      <c r="H8" s="359"/>
      <c r="K8" s="65"/>
      <c r="P8" s="355"/>
      <c r="Q8" s="356"/>
      <c r="R8" s="360"/>
      <c r="S8" s="361"/>
      <c r="T8" s="361"/>
      <c r="U8" s="362"/>
    </row>
    <row r="9" spans="1:21" ht="15" customHeight="1" thickBot="1" x14ac:dyDescent="0.25">
      <c r="A9" s="363"/>
      <c r="B9" s="364"/>
      <c r="C9" s="365"/>
      <c r="D9" s="360"/>
      <c r="E9" s="361"/>
      <c r="F9" s="361"/>
      <c r="G9" s="361"/>
      <c r="H9" s="362"/>
      <c r="I9" s="83"/>
      <c r="J9" s="83"/>
      <c r="K9" s="83"/>
      <c r="L9" s="83"/>
      <c r="M9" s="83"/>
      <c r="N9" s="83"/>
      <c r="O9" s="66"/>
      <c r="P9" s="354"/>
      <c r="Q9" s="354"/>
      <c r="R9" s="367"/>
      <c r="S9" s="367"/>
      <c r="T9" s="66"/>
    </row>
    <row r="10" spans="1:21" ht="15" customHeight="1" thickBot="1" x14ac:dyDescent="0.25">
      <c r="A10" s="363" t="s">
        <v>133</v>
      </c>
      <c r="B10" s="364"/>
      <c r="C10" s="365"/>
      <c r="D10" s="368" t="s">
        <v>265</v>
      </c>
      <c r="E10" s="369"/>
      <c r="F10" s="369"/>
      <c r="G10" s="369"/>
      <c r="H10" s="370"/>
      <c r="I10" s="83"/>
      <c r="J10" s="83"/>
      <c r="K10" s="83"/>
      <c r="L10" s="83"/>
      <c r="M10" s="83"/>
      <c r="N10" s="83"/>
      <c r="O10" s="66"/>
      <c r="P10" s="366"/>
      <c r="Q10" s="366"/>
      <c r="R10" s="366"/>
      <c r="S10" s="366"/>
      <c r="T10" s="374">
        <v>1</v>
      </c>
    </row>
    <row r="11" spans="1:21" ht="14.25" customHeight="1" thickBot="1" x14ac:dyDescent="0.25">
      <c r="A11" s="363"/>
      <c r="B11" s="364"/>
      <c r="C11" s="365"/>
      <c r="D11" s="371"/>
      <c r="E11" s="372"/>
      <c r="F11" s="372"/>
      <c r="G11" s="372"/>
      <c r="H11" s="373"/>
      <c r="I11" s="367"/>
      <c r="J11" s="367"/>
      <c r="K11" s="367"/>
      <c r="L11" s="367"/>
      <c r="M11" s="367"/>
      <c r="N11" s="84"/>
      <c r="O11" s="66"/>
      <c r="P11" s="66"/>
      <c r="Q11" s="66"/>
      <c r="R11" s="66"/>
      <c r="S11" s="67" t="s">
        <v>134</v>
      </c>
      <c r="T11" s="375"/>
      <c r="U11" s="101"/>
    </row>
    <row r="12" spans="1:21" ht="7.5" customHeight="1" thickBot="1" x14ac:dyDescent="0.25"/>
    <row r="13" spans="1:21" ht="24" customHeight="1" x14ac:dyDescent="0.2">
      <c r="A13" s="376" t="s">
        <v>135</v>
      </c>
      <c r="B13" s="377"/>
      <c r="C13" s="378"/>
      <c r="D13" s="379" t="str">
        <f>IF(①学校情報入力!D4="","",①学校情報入力!D4)</f>
        <v/>
      </c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1"/>
    </row>
    <row r="14" spans="1:21" ht="24" customHeight="1" x14ac:dyDescent="0.2">
      <c r="A14" s="397" t="s">
        <v>136</v>
      </c>
      <c r="B14" s="398"/>
      <c r="C14" s="399"/>
      <c r="D14" s="400" t="str">
        <f>IF(①学校情報入力!D7="","",①学校情報入力!D7)</f>
        <v/>
      </c>
      <c r="E14" s="401"/>
      <c r="F14" s="401"/>
      <c r="G14" s="401"/>
      <c r="H14" s="401"/>
      <c r="I14" s="401"/>
      <c r="J14" s="401"/>
      <c r="K14" s="401"/>
      <c r="L14" s="401"/>
      <c r="M14" s="402"/>
      <c r="N14" s="403"/>
      <c r="O14" s="403"/>
      <c r="P14" s="403"/>
      <c r="Q14" s="403"/>
      <c r="R14" s="403"/>
      <c r="S14" s="403"/>
      <c r="T14" s="403"/>
      <c r="U14" s="404"/>
    </row>
    <row r="15" spans="1:21" ht="36" customHeight="1" thickBot="1" x14ac:dyDescent="0.25">
      <c r="A15" s="405" t="s">
        <v>137</v>
      </c>
      <c r="B15" s="391"/>
      <c r="C15" s="85" t="s">
        <v>138</v>
      </c>
      <c r="D15" s="389" t="s">
        <v>141</v>
      </c>
      <c r="E15" s="390"/>
      <c r="F15" s="390"/>
      <c r="G15" s="391"/>
      <c r="H15" s="389" t="s">
        <v>139</v>
      </c>
      <c r="I15" s="390"/>
      <c r="J15" s="390"/>
      <c r="K15" s="390"/>
      <c r="L15" s="390"/>
      <c r="M15" s="391"/>
      <c r="N15" s="85" t="s">
        <v>2</v>
      </c>
      <c r="O15" s="85" t="s">
        <v>40</v>
      </c>
      <c r="P15" s="389" t="s">
        <v>140</v>
      </c>
      <c r="Q15" s="390"/>
      <c r="R15" s="391"/>
      <c r="S15" s="85" t="s">
        <v>152</v>
      </c>
      <c r="T15" s="389" t="s">
        <v>151</v>
      </c>
      <c r="U15" s="392"/>
    </row>
    <row r="16" spans="1:21" ht="39" customHeight="1" x14ac:dyDescent="0.2">
      <c r="A16" s="386">
        <v>1</v>
      </c>
      <c r="B16" s="387"/>
      <c r="C16" s="105" t="str">
        <f>IF(②選手情報入力!C10="","",②選手情報入力!C10)</f>
        <v/>
      </c>
      <c r="D16" s="384" t="str">
        <f>IF(②選手情報入力!D10="","",②選手情報入力!D10)</f>
        <v/>
      </c>
      <c r="E16" s="384"/>
      <c r="F16" s="384"/>
      <c r="G16" s="384"/>
      <c r="H16" s="388" t="str">
        <f>IF(②選手情報入力!F10="","",②選手情報入力!F10)</f>
        <v/>
      </c>
      <c r="I16" s="388"/>
      <c r="J16" s="388"/>
      <c r="K16" s="388"/>
      <c r="L16" s="388"/>
      <c r="M16" s="388"/>
      <c r="N16" s="105" t="str">
        <f>IF(②選手情報入力!H10="","",②選手情報入力!H10)</f>
        <v/>
      </c>
      <c r="O16" s="105" t="str">
        <f>IF(②選手情報入力!G10="","",②選手情報入力!G10)</f>
        <v/>
      </c>
      <c r="P16" s="106" t="str">
        <f>IF(②選手情報入力!I10="","",VLOOKUP(②選手情報入力!I10,種目情報!$N$4:$O$88,2,FALSE))</f>
        <v/>
      </c>
      <c r="Q16" s="106" t="str">
        <f>IF(②選手情報入力!K10="","",VLOOKUP(②選手情報入力!K10,種目情報!$N$4:$O$72,2,FALSE))</f>
        <v/>
      </c>
      <c r="R16" s="106" t="str">
        <f>IF(②選手情報入力!M10="","",VLOOKUP(②選手情報入力!M10,種目情報!$N$4:$O$72,2,FALSE))</f>
        <v/>
      </c>
      <c r="S16" s="106" t="str">
        <f>IF(②選手情報入力!O10="","",②選手情報入力!O10)</f>
        <v/>
      </c>
      <c r="T16" s="384" t="str">
        <f>IF(②選手情報入力!P10="","",②選手情報入力!P10)</f>
        <v/>
      </c>
      <c r="U16" s="385"/>
    </row>
    <row r="17" spans="1:21" ht="39" customHeight="1" x14ac:dyDescent="0.2">
      <c r="A17" s="415">
        <v>2</v>
      </c>
      <c r="B17" s="416"/>
      <c r="C17" s="96" t="str">
        <f>IF(②選手情報入力!C11="","",②選手情報入力!C11)</f>
        <v/>
      </c>
      <c r="D17" s="410" t="str">
        <f>IF(②選手情報入力!D11="","",②選手情報入力!D11)</f>
        <v/>
      </c>
      <c r="E17" s="410"/>
      <c r="F17" s="410"/>
      <c r="G17" s="410"/>
      <c r="H17" s="417" t="str">
        <f>IF(②選手情報入力!F11="","",②選手情報入力!F11)</f>
        <v/>
      </c>
      <c r="I17" s="417"/>
      <c r="J17" s="417"/>
      <c r="K17" s="417"/>
      <c r="L17" s="417"/>
      <c r="M17" s="417"/>
      <c r="N17" s="96" t="str">
        <f>IF(②選手情報入力!H11="","",②選手情報入力!H11)</f>
        <v/>
      </c>
      <c r="O17" s="96" t="str">
        <f>IF(②選手情報入力!G11="","",②選手情報入力!G11)</f>
        <v/>
      </c>
      <c r="P17" s="261" t="str">
        <f>IF(②選手情報入力!I11="","",VLOOKUP(②選手情報入力!I11,種目情報!$N$4:$O$88,2,FALSE))</f>
        <v/>
      </c>
      <c r="Q17" s="97" t="str">
        <f>IF(②選手情報入力!K11="","",VLOOKUP(②選手情報入力!K11,種目情報!$N$4:$O$72,2,FALSE))</f>
        <v/>
      </c>
      <c r="R17" s="97" t="str">
        <f>IF(②選手情報入力!M11="","",VLOOKUP(②選手情報入力!M11,種目情報!$N$4:$O$72,2,FALSE))</f>
        <v/>
      </c>
      <c r="S17" s="97" t="str">
        <f>IF(②選手情報入力!O11="","",②選手情報入力!O11)</f>
        <v/>
      </c>
      <c r="T17" s="410" t="str">
        <f>IF(②選手情報入力!P11="","",②選手情報入力!P11)</f>
        <v/>
      </c>
      <c r="U17" s="411"/>
    </row>
    <row r="18" spans="1:21" ht="39" customHeight="1" x14ac:dyDescent="0.2">
      <c r="A18" s="415">
        <v>3</v>
      </c>
      <c r="B18" s="416"/>
      <c r="C18" s="96" t="str">
        <f>IF(②選手情報入力!C12="","",②選手情報入力!C12)</f>
        <v/>
      </c>
      <c r="D18" s="410" t="str">
        <f>IF(②選手情報入力!D12="","",②選手情報入力!D12)</f>
        <v/>
      </c>
      <c r="E18" s="410"/>
      <c r="F18" s="410"/>
      <c r="G18" s="410"/>
      <c r="H18" s="417" t="str">
        <f>IF(②選手情報入力!F12="","",②選手情報入力!F12)</f>
        <v/>
      </c>
      <c r="I18" s="417"/>
      <c r="J18" s="417"/>
      <c r="K18" s="417"/>
      <c r="L18" s="417"/>
      <c r="M18" s="417"/>
      <c r="N18" s="96" t="str">
        <f>IF(②選手情報入力!H12="","",②選手情報入力!H12)</f>
        <v/>
      </c>
      <c r="O18" s="96" t="str">
        <f>IF(②選手情報入力!G12="","",②選手情報入力!G12)</f>
        <v/>
      </c>
      <c r="P18" s="261" t="str">
        <f>IF(②選手情報入力!I12="","",VLOOKUP(②選手情報入力!I12,種目情報!$N$4:$O$88,2,FALSE))</f>
        <v/>
      </c>
      <c r="Q18" s="97" t="str">
        <f>IF(②選手情報入力!K12="","",VLOOKUP(②選手情報入力!K12,種目情報!$N$4:$O$72,2,FALSE))</f>
        <v/>
      </c>
      <c r="R18" s="97" t="str">
        <f>IF(②選手情報入力!M12="","",VLOOKUP(②選手情報入力!M12,種目情報!$N$4:$O$72,2,FALSE))</f>
        <v/>
      </c>
      <c r="S18" s="97" t="str">
        <f>IF(②選手情報入力!O12="","",②選手情報入力!O12)</f>
        <v/>
      </c>
      <c r="T18" s="410" t="str">
        <f>IF(②選手情報入力!P12="","",②選手情報入力!P12)</f>
        <v/>
      </c>
      <c r="U18" s="411"/>
    </row>
    <row r="19" spans="1:21" ht="39" customHeight="1" x14ac:dyDescent="0.2">
      <c r="A19" s="415">
        <v>4</v>
      </c>
      <c r="B19" s="416"/>
      <c r="C19" s="96" t="str">
        <f>IF(②選手情報入力!C13="","",②選手情報入力!C13)</f>
        <v/>
      </c>
      <c r="D19" s="410" t="str">
        <f>IF(②選手情報入力!D13="","",②選手情報入力!D13)</f>
        <v/>
      </c>
      <c r="E19" s="410"/>
      <c r="F19" s="410"/>
      <c r="G19" s="410"/>
      <c r="H19" s="417" t="str">
        <f>IF(②選手情報入力!F13="","",②選手情報入力!F13)</f>
        <v/>
      </c>
      <c r="I19" s="417"/>
      <c r="J19" s="417"/>
      <c r="K19" s="417"/>
      <c r="L19" s="417"/>
      <c r="M19" s="417"/>
      <c r="N19" s="96" t="str">
        <f>IF(②選手情報入力!H13="","",②選手情報入力!H13)</f>
        <v/>
      </c>
      <c r="O19" s="96" t="str">
        <f>IF(②選手情報入力!G13="","",②選手情報入力!G13)</f>
        <v/>
      </c>
      <c r="P19" s="261" t="str">
        <f>IF(②選手情報入力!I13="","",VLOOKUP(②選手情報入力!I13,種目情報!$N$4:$O$88,2,FALSE))</f>
        <v/>
      </c>
      <c r="Q19" s="97" t="str">
        <f>IF(②選手情報入力!K13="","",VLOOKUP(②選手情報入力!K13,種目情報!$N$4:$O$72,2,FALSE))</f>
        <v/>
      </c>
      <c r="R19" s="97" t="str">
        <f>IF(②選手情報入力!M13="","",VLOOKUP(②選手情報入力!M13,種目情報!$N$4:$O$72,2,FALSE))</f>
        <v/>
      </c>
      <c r="S19" s="97" t="str">
        <f>IF(②選手情報入力!O13="","",②選手情報入力!O13)</f>
        <v/>
      </c>
      <c r="T19" s="410" t="str">
        <f>IF(②選手情報入力!P13="","",②選手情報入力!P13)</f>
        <v/>
      </c>
      <c r="U19" s="411"/>
    </row>
    <row r="20" spans="1:21" ht="39" customHeight="1" x14ac:dyDescent="0.2">
      <c r="A20" s="415">
        <v>5</v>
      </c>
      <c r="B20" s="416"/>
      <c r="C20" s="96" t="str">
        <f>IF(②選手情報入力!C14="","",②選手情報入力!C14)</f>
        <v/>
      </c>
      <c r="D20" s="410" t="str">
        <f>IF(②選手情報入力!D14="","",②選手情報入力!D14)</f>
        <v/>
      </c>
      <c r="E20" s="410"/>
      <c r="F20" s="410"/>
      <c r="G20" s="410"/>
      <c r="H20" s="417" t="str">
        <f>IF(②選手情報入力!F14="","",②選手情報入力!F14)</f>
        <v/>
      </c>
      <c r="I20" s="417"/>
      <c r="J20" s="417"/>
      <c r="K20" s="417"/>
      <c r="L20" s="417"/>
      <c r="M20" s="417"/>
      <c r="N20" s="96" t="str">
        <f>IF(②選手情報入力!H14="","",②選手情報入力!H14)</f>
        <v/>
      </c>
      <c r="O20" s="96" t="str">
        <f>IF(②選手情報入力!G14="","",②選手情報入力!G14)</f>
        <v/>
      </c>
      <c r="P20" s="261" t="str">
        <f>IF(②選手情報入力!I14="","",VLOOKUP(②選手情報入力!I14,種目情報!$N$4:$O$88,2,FALSE))</f>
        <v/>
      </c>
      <c r="Q20" s="97" t="str">
        <f>IF(②選手情報入力!K14="","",VLOOKUP(②選手情報入力!K14,種目情報!$N$4:$O$72,2,FALSE))</f>
        <v/>
      </c>
      <c r="R20" s="97" t="str">
        <f>IF(②選手情報入力!M14="","",VLOOKUP(②選手情報入力!M14,種目情報!$N$4:$O$72,2,FALSE))</f>
        <v/>
      </c>
      <c r="S20" s="97" t="str">
        <f>IF(②選手情報入力!O14="","",②選手情報入力!O14)</f>
        <v/>
      </c>
      <c r="T20" s="410" t="str">
        <f>IF(②選手情報入力!P14="","",②選手情報入力!P14)</f>
        <v/>
      </c>
      <c r="U20" s="411"/>
    </row>
    <row r="21" spans="1:21" ht="39" customHeight="1" x14ac:dyDescent="0.2">
      <c r="A21" s="415">
        <v>6</v>
      </c>
      <c r="B21" s="416"/>
      <c r="C21" s="96" t="str">
        <f>IF(②選手情報入力!C15="","",②選手情報入力!C15)</f>
        <v/>
      </c>
      <c r="D21" s="410" t="str">
        <f>IF(②選手情報入力!D15="","",②選手情報入力!D15)</f>
        <v/>
      </c>
      <c r="E21" s="410"/>
      <c r="F21" s="410"/>
      <c r="G21" s="410"/>
      <c r="H21" s="417" t="str">
        <f>IF(②選手情報入力!F15="","",②選手情報入力!F15)</f>
        <v/>
      </c>
      <c r="I21" s="417"/>
      <c r="J21" s="417"/>
      <c r="K21" s="417"/>
      <c r="L21" s="417"/>
      <c r="M21" s="417"/>
      <c r="N21" s="96" t="str">
        <f>IF(②選手情報入力!H15="","",②選手情報入力!H15)</f>
        <v/>
      </c>
      <c r="O21" s="96" t="str">
        <f>IF(②選手情報入力!G15="","",②選手情報入力!G15)</f>
        <v/>
      </c>
      <c r="P21" s="261" t="str">
        <f>IF(②選手情報入力!I15="","",VLOOKUP(②選手情報入力!I15,種目情報!$N$4:$O$88,2,FALSE))</f>
        <v/>
      </c>
      <c r="Q21" s="97" t="str">
        <f>IF(②選手情報入力!K15="","",VLOOKUP(②選手情報入力!K15,種目情報!$N$4:$O$72,2,FALSE))</f>
        <v/>
      </c>
      <c r="R21" s="97" t="str">
        <f>IF(②選手情報入力!M15="","",VLOOKUP(②選手情報入力!M15,種目情報!$N$4:$O$72,2,FALSE))</f>
        <v/>
      </c>
      <c r="S21" s="97" t="str">
        <f>IF(②選手情報入力!O15="","",②選手情報入力!O15)</f>
        <v/>
      </c>
      <c r="T21" s="410" t="str">
        <f>IF(②選手情報入力!P15="","",②選手情報入力!P15)</f>
        <v/>
      </c>
      <c r="U21" s="411"/>
    </row>
    <row r="22" spans="1:21" ht="39" customHeight="1" x14ac:dyDescent="0.2">
      <c r="A22" s="415">
        <v>7</v>
      </c>
      <c r="B22" s="416"/>
      <c r="C22" s="96" t="str">
        <f>IF(②選手情報入力!C16="","",②選手情報入力!C16)</f>
        <v/>
      </c>
      <c r="D22" s="410" t="str">
        <f>IF(②選手情報入力!D16="","",②選手情報入力!D16)</f>
        <v/>
      </c>
      <c r="E22" s="410"/>
      <c r="F22" s="410"/>
      <c r="G22" s="410"/>
      <c r="H22" s="417" t="str">
        <f>IF(②選手情報入力!F16="","",②選手情報入力!F16)</f>
        <v/>
      </c>
      <c r="I22" s="417"/>
      <c r="J22" s="417"/>
      <c r="K22" s="417"/>
      <c r="L22" s="417"/>
      <c r="M22" s="417"/>
      <c r="N22" s="96" t="str">
        <f>IF(②選手情報入力!H16="","",②選手情報入力!H16)</f>
        <v/>
      </c>
      <c r="O22" s="96" t="str">
        <f>IF(②選手情報入力!G16="","",②選手情報入力!G16)</f>
        <v/>
      </c>
      <c r="P22" s="261" t="str">
        <f>IF(②選手情報入力!I16="","",VLOOKUP(②選手情報入力!I16,種目情報!$N$4:$O$88,2,FALSE))</f>
        <v/>
      </c>
      <c r="Q22" s="97" t="str">
        <f>IF(②選手情報入力!K16="","",VLOOKUP(②選手情報入力!K16,種目情報!$N$4:$O$72,2,FALSE))</f>
        <v/>
      </c>
      <c r="R22" s="97" t="str">
        <f>IF(②選手情報入力!M16="","",VLOOKUP(②選手情報入力!M16,種目情報!$N$4:$O$72,2,FALSE))</f>
        <v/>
      </c>
      <c r="S22" s="97" t="str">
        <f>IF(②選手情報入力!O16="","",②選手情報入力!O16)</f>
        <v/>
      </c>
      <c r="T22" s="410" t="str">
        <f>IF(②選手情報入力!P16="","",②選手情報入力!P16)</f>
        <v/>
      </c>
      <c r="U22" s="411"/>
    </row>
    <row r="23" spans="1:21" ht="39" customHeight="1" x14ac:dyDescent="0.2">
      <c r="A23" s="415">
        <v>8</v>
      </c>
      <c r="B23" s="416"/>
      <c r="C23" s="96" t="str">
        <f>IF(②選手情報入力!C17="","",②選手情報入力!C17)</f>
        <v/>
      </c>
      <c r="D23" s="410" t="str">
        <f>IF(②選手情報入力!D17="","",②選手情報入力!D17)</f>
        <v/>
      </c>
      <c r="E23" s="410"/>
      <c r="F23" s="410"/>
      <c r="G23" s="410"/>
      <c r="H23" s="417" t="str">
        <f>IF(②選手情報入力!F17="","",②選手情報入力!F17)</f>
        <v/>
      </c>
      <c r="I23" s="417"/>
      <c r="J23" s="417"/>
      <c r="K23" s="417"/>
      <c r="L23" s="417"/>
      <c r="M23" s="417"/>
      <c r="N23" s="96" t="str">
        <f>IF(②選手情報入力!H17="","",②選手情報入力!H17)</f>
        <v/>
      </c>
      <c r="O23" s="96" t="str">
        <f>IF(②選手情報入力!G17="","",②選手情報入力!G17)</f>
        <v/>
      </c>
      <c r="P23" s="261" t="str">
        <f>IF(②選手情報入力!I17="","",VLOOKUP(②選手情報入力!I17,種目情報!$N$4:$O$88,2,FALSE))</f>
        <v/>
      </c>
      <c r="Q23" s="97" t="str">
        <f>IF(②選手情報入力!K17="","",VLOOKUP(②選手情報入力!K17,種目情報!$N$4:$O$72,2,FALSE))</f>
        <v/>
      </c>
      <c r="R23" s="97" t="str">
        <f>IF(②選手情報入力!M17="","",VLOOKUP(②選手情報入力!M17,種目情報!$N$4:$O$72,2,FALSE))</f>
        <v/>
      </c>
      <c r="S23" s="97" t="str">
        <f>IF(②選手情報入力!O17="","",②選手情報入力!O17)</f>
        <v/>
      </c>
      <c r="T23" s="410" t="str">
        <f>IF(②選手情報入力!P17="","",②選手情報入力!P17)</f>
        <v/>
      </c>
      <c r="U23" s="411"/>
    </row>
    <row r="24" spans="1:21" ht="39" customHeight="1" x14ac:dyDescent="0.2">
      <c r="A24" s="415">
        <v>9</v>
      </c>
      <c r="B24" s="416"/>
      <c r="C24" s="96" t="str">
        <f>IF(②選手情報入力!C18="","",②選手情報入力!C18)</f>
        <v/>
      </c>
      <c r="D24" s="410" t="str">
        <f>IF(②選手情報入力!D18="","",②選手情報入力!D18)</f>
        <v/>
      </c>
      <c r="E24" s="410"/>
      <c r="F24" s="410"/>
      <c r="G24" s="410"/>
      <c r="H24" s="417" t="str">
        <f>IF(②選手情報入力!F18="","",②選手情報入力!F18)</f>
        <v/>
      </c>
      <c r="I24" s="417"/>
      <c r="J24" s="417"/>
      <c r="K24" s="417"/>
      <c r="L24" s="417"/>
      <c r="M24" s="417"/>
      <c r="N24" s="96" t="str">
        <f>IF(②選手情報入力!H18="","",②選手情報入力!H18)</f>
        <v/>
      </c>
      <c r="O24" s="96" t="str">
        <f>IF(②選手情報入力!G18="","",②選手情報入力!G18)</f>
        <v/>
      </c>
      <c r="P24" s="261" t="str">
        <f>IF(②選手情報入力!I18="","",VLOOKUP(②選手情報入力!I18,種目情報!$N$4:$O$88,2,FALSE))</f>
        <v/>
      </c>
      <c r="Q24" s="97" t="str">
        <f>IF(②選手情報入力!K18="","",VLOOKUP(②選手情報入力!K18,種目情報!$N$4:$O$72,2,FALSE))</f>
        <v/>
      </c>
      <c r="R24" s="97" t="str">
        <f>IF(②選手情報入力!M18="","",VLOOKUP(②選手情報入力!M18,種目情報!$N$4:$O$72,2,FALSE))</f>
        <v/>
      </c>
      <c r="S24" s="97" t="str">
        <f>IF(②選手情報入力!O18="","",②選手情報入力!O18)</f>
        <v/>
      </c>
      <c r="T24" s="410" t="str">
        <f>IF(②選手情報入力!P18="","",②選手情報入力!P18)</f>
        <v/>
      </c>
      <c r="U24" s="411"/>
    </row>
    <row r="25" spans="1:21" ht="39" customHeight="1" x14ac:dyDescent="0.2">
      <c r="A25" s="415">
        <v>10</v>
      </c>
      <c r="B25" s="416"/>
      <c r="C25" s="96" t="str">
        <f>IF(②選手情報入力!C19="","",②選手情報入力!C19)</f>
        <v/>
      </c>
      <c r="D25" s="410" t="str">
        <f>IF(②選手情報入力!D19="","",②選手情報入力!D19)</f>
        <v/>
      </c>
      <c r="E25" s="410"/>
      <c r="F25" s="410"/>
      <c r="G25" s="410"/>
      <c r="H25" s="417" t="str">
        <f>IF(②選手情報入力!F19="","",②選手情報入力!F19)</f>
        <v/>
      </c>
      <c r="I25" s="417"/>
      <c r="J25" s="417"/>
      <c r="K25" s="417"/>
      <c r="L25" s="417"/>
      <c r="M25" s="417"/>
      <c r="N25" s="96" t="str">
        <f>IF(②選手情報入力!H19="","",②選手情報入力!H19)</f>
        <v/>
      </c>
      <c r="O25" s="96" t="str">
        <f>IF(②選手情報入力!G19="","",②選手情報入力!G19)</f>
        <v/>
      </c>
      <c r="P25" s="261" t="str">
        <f>IF(②選手情報入力!I19="","",VLOOKUP(②選手情報入力!I19,種目情報!$N$4:$O$88,2,FALSE))</f>
        <v/>
      </c>
      <c r="Q25" s="97" t="str">
        <f>IF(②選手情報入力!K19="","",VLOOKUP(②選手情報入力!K19,種目情報!$N$4:$O$72,2,FALSE))</f>
        <v/>
      </c>
      <c r="R25" s="97" t="str">
        <f>IF(②選手情報入力!M19="","",VLOOKUP(②選手情報入力!M19,種目情報!$N$4:$O$72,2,FALSE))</f>
        <v/>
      </c>
      <c r="S25" s="97" t="str">
        <f>IF(②選手情報入力!O19="","",②選手情報入力!O19)</f>
        <v/>
      </c>
      <c r="T25" s="410" t="str">
        <f>IF(②選手情報入力!P19="","",②選手情報入力!P19)</f>
        <v/>
      </c>
      <c r="U25" s="411"/>
    </row>
    <row r="26" spans="1:21" ht="39" customHeight="1" x14ac:dyDescent="0.2">
      <c r="A26" s="415">
        <v>11</v>
      </c>
      <c r="B26" s="416"/>
      <c r="C26" s="96" t="str">
        <f>IF(②選手情報入力!C20="","",②選手情報入力!C20)</f>
        <v/>
      </c>
      <c r="D26" s="410" t="str">
        <f>IF(②選手情報入力!D20="","",②選手情報入力!D20)</f>
        <v/>
      </c>
      <c r="E26" s="410"/>
      <c r="F26" s="410"/>
      <c r="G26" s="410"/>
      <c r="H26" s="417" t="str">
        <f>IF(②選手情報入力!F20="","",②選手情報入力!F20)</f>
        <v/>
      </c>
      <c r="I26" s="417"/>
      <c r="J26" s="417"/>
      <c r="K26" s="417"/>
      <c r="L26" s="417"/>
      <c r="M26" s="417"/>
      <c r="N26" s="96" t="str">
        <f>IF(②選手情報入力!H20="","",②選手情報入力!H20)</f>
        <v/>
      </c>
      <c r="O26" s="96" t="str">
        <f>IF(②選手情報入力!G20="","",②選手情報入力!G20)</f>
        <v/>
      </c>
      <c r="P26" s="261" t="str">
        <f>IF(②選手情報入力!I20="","",VLOOKUP(②選手情報入力!I20,種目情報!$N$4:$O$88,2,FALSE))</f>
        <v/>
      </c>
      <c r="Q26" s="97" t="str">
        <f>IF(②選手情報入力!K20="","",VLOOKUP(②選手情報入力!K20,種目情報!$N$4:$O$72,2,FALSE))</f>
        <v/>
      </c>
      <c r="R26" s="97" t="str">
        <f>IF(②選手情報入力!M20="","",VLOOKUP(②選手情報入力!M20,種目情報!$N$4:$O$72,2,FALSE))</f>
        <v/>
      </c>
      <c r="S26" s="97" t="str">
        <f>IF(②選手情報入力!O20="","",②選手情報入力!O20)</f>
        <v/>
      </c>
      <c r="T26" s="410" t="str">
        <f>IF(②選手情報入力!P20="","",②選手情報入力!P20)</f>
        <v/>
      </c>
      <c r="U26" s="411"/>
    </row>
    <row r="27" spans="1:21" ht="39" customHeight="1" x14ac:dyDescent="0.2">
      <c r="A27" s="415">
        <v>12</v>
      </c>
      <c r="B27" s="416"/>
      <c r="C27" s="96" t="str">
        <f>IF(②選手情報入力!C21="","",②選手情報入力!C21)</f>
        <v/>
      </c>
      <c r="D27" s="410" t="str">
        <f>IF(②選手情報入力!D21="","",②選手情報入力!D21)</f>
        <v/>
      </c>
      <c r="E27" s="410"/>
      <c r="F27" s="410"/>
      <c r="G27" s="410"/>
      <c r="H27" s="417" t="str">
        <f>IF(②選手情報入力!F21="","",②選手情報入力!F21)</f>
        <v/>
      </c>
      <c r="I27" s="417"/>
      <c r="J27" s="417"/>
      <c r="K27" s="417"/>
      <c r="L27" s="417"/>
      <c r="M27" s="417"/>
      <c r="N27" s="96" t="str">
        <f>IF(②選手情報入力!H21="","",②選手情報入力!H21)</f>
        <v/>
      </c>
      <c r="O27" s="96" t="str">
        <f>IF(②選手情報入力!G21="","",②選手情報入力!G21)</f>
        <v/>
      </c>
      <c r="P27" s="261" t="str">
        <f>IF(②選手情報入力!I21="","",VLOOKUP(②選手情報入力!I21,種目情報!$N$4:$O$88,2,FALSE))</f>
        <v/>
      </c>
      <c r="Q27" s="97" t="str">
        <f>IF(②選手情報入力!K21="","",VLOOKUP(②選手情報入力!K21,種目情報!$N$4:$O$72,2,FALSE))</f>
        <v/>
      </c>
      <c r="R27" s="97" t="str">
        <f>IF(②選手情報入力!M21="","",VLOOKUP(②選手情報入力!M21,種目情報!$N$4:$O$72,2,FALSE))</f>
        <v/>
      </c>
      <c r="S27" s="97" t="str">
        <f>IF(②選手情報入力!O21="","",②選手情報入力!O21)</f>
        <v/>
      </c>
      <c r="T27" s="410" t="str">
        <f>IF(②選手情報入力!P21="","",②選手情報入力!P21)</f>
        <v/>
      </c>
      <c r="U27" s="411"/>
    </row>
    <row r="28" spans="1:21" ht="39" customHeight="1" x14ac:dyDescent="0.2">
      <c r="A28" s="415">
        <v>13</v>
      </c>
      <c r="B28" s="416"/>
      <c r="C28" s="96" t="str">
        <f>IF(②選手情報入力!C22="","",②選手情報入力!C22)</f>
        <v/>
      </c>
      <c r="D28" s="410" t="str">
        <f>IF(②選手情報入力!D22="","",②選手情報入力!D22)</f>
        <v/>
      </c>
      <c r="E28" s="410"/>
      <c r="F28" s="410"/>
      <c r="G28" s="410"/>
      <c r="H28" s="417" t="str">
        <f>IF(②選手情報入力!F22="","",②選手情報入力!F22)</f>
        <v/>
      </c>
      <c r="I28" s="417"/>
      <c r="J28" s="417"/>
      <c r="K28" s="417"/>
      <c r="L28" s="417"/>
      <c r="M28" s="417"/>
      <c r="N28" s="96" t="str">
        <f>IF(②選手情報入力!H22="","",②選手情報入力!H22)</f>
        <v/>
      </c>
      <c r="O28" s="96" t="str">
        <f>IF(②選手情報入力!G22="","",②選手情報入力!G22)</f>
        <v/>
      </c>
      <c r="P28" s="261" t="str">
        <f>IF(②選手情報入力!I22="","",VLOOKUP(②選手情報入力!I22,種目情報!$N$4:$O$88,2,FALSE))</f>
        <v/>
      </c>
      <c r="Q28" s="97" t="str">
        <f>IF(②選手情報入力!K22="","",VLOOKUP(②選手情報入力!K22,種目情報!$N$4:$O$72,2,FALSE))</f>
        <v/>
      </c>
      <c r="R28" s="97" t="str">
        <f>IF(②選手情報入力!M22="","",VLOOKUP(②選手情報入力!M22,種目情報!$N$4:$O$72,2,FALSE))</f>
        <v/>
      </c>
      <c r="S28" s="97" t="str">
        <f>IF(②選手情報入力!O22="","",②選手情報入力!O22)</f>
        <v/>
      </c>
      <c r="T28" s="410" t="str">
        <f>IF(②選手情報入力!P22="","",②選手情報入力!P22)</f>
        <v/>
      </c>
      <c r="U28" s="411"/>
    </row>
    <row r="29" spans="1:21" ht="39" customHeight="1" x14ac:dyDescent="0.2">
      <c r="A29" s="415">
        <v>14</v>
      </c>
      <c r="B29" s="416"/>
      <c r="C29" s="96" t="str">
        <f>IF(②選手情報入力!C23="","",②選手情報入力!C23)</f>
        <v/>
      </c>
      <c r="D29" s="410" t="str">
        <f>IF(②選手情報入力!D23="","",②選手情報入力!D23)</f>
        <v/>
      </c>
      <c r="E29" s="410"/>
      <c r="F29" s="410"/>
      <c r="G29" s="410"/>
      <c r="H29" s="417" t="str">
        <f>IF(②選手情報入力!F23="","",②選手情報入力!F23)</f>
        <v/>
      </c>
      <c r="I29" s="417"/>
      <c r="J29" s="417"/>
      <c r="K29" s="417"/>
      <c r="L29" s="417"/>
      <c r="M29" s="417"/>
      <c r="N29" s="96" t="str">
        <f>IF(②選手情報入力!H23="","",②選手情報入力!H23)</f>
        <v/>
      </c>
      <c r="O29" s="96" t="str">
        <f>IF(②選手情報入力!G23="","",②選手情報入力!G23)</f>
        <v/>
      </c>
      <c r="P29" s="261" t="str">
        <f>IF(②選手情報入力!I23="","",VLOOKUP(②選手情報入力!I23,種目情報!$N$4:$O$88,2,FALSE))</f>
        <v/>
      </c>
      <c r="Q29" s="97" t="str">
        <f>IF(②選手情報入力!K23="","",VLOOKUP(②選手情報入力!K23,種目情報!$N$4:$O$72,2,FALSE))</f>
        <v/>
      </c>
      <c r="R29" s="97" t="str">
        <f>IF(②選手情報入力!M23="","",VLOOKUP(②選手情報入力!M23,種目情報!$N$4:$O$72,2,FALSE))</f>
        <v/>
      </c>
      <c r="S29" s="97" t="str">
        <f>IF(②選手情報入力!O23="","",②選手情報入力!O23)</f>
        <v/>
      </c>
      <c r="T29" s="410" t="str">
        <f>IF(②選手情報入力!P23="","",②選手情報入力!P23)</f>
        <v/>
      </c>
      <c r="U29" s="411"/>
    </row>
    <row r="30" spans="1:21" ht="39" customHeight="1" thickBot="1" x14ac:dyDescent="0.25">
      <c r="A30" s="418">
        <v>15</v>
      </c>
      <c r="B30" s="419"/>
      <c r="C30" s="98" t="str">
        <f>IF(②選手情報入力!C24="","",②選手情報入力!C24)</f>
        <v/>
      </c>
      <c r="D30" s="412" t="str">
        <f>IF(②選手情報入力!D24="","",②選手情報入力!D24)</f>
        <v/>
      </c>
      <c r="E30" s="412"/>
      <c r="F30" s="412"/>
      <c r="G30" s="412"/>
      <c r="H30" s="420" t="str">
        <f>IF(②選手情報入力!F24="","",②選手情報入力!F24)</f>
        <v/>
      </c>
      <c r="I30" s="420"/>
      <c r="J30" s="420"/>
      <c r="K30" s="420"/>
      <c r="L30" s="420"/>
      <c r="M30" s="420"/>
      <c r="N30" s="98" t="str">
        <f>IF(②選手情報入力!H24="","",②選手情報入力!H24)</f>
        <v/>
      </c>
      <c r="O30" s="98" t="str">
        <f>IF(②選手情報入力!G24="","",②選手情報入力!G24)</f>
        <v/>
      </c>
      <c r="P30" s="261" t="str">
        <f>IF(②選手情報入力!I24="","",VLOOKUP(②選手情報入力!I24,種目情報!$N$4:$O$88,2,FALSE))</f>
        <v/>
      </c>
      <c r="Q30" s="99" t="str">
        <f>IF(②選手情報入力!K24="","",VLOOKUP(②選手情報入力!K24,種目情報!$N$4:$O$72,2,FALSE))</f>
        <v/>
      </c>
      <c r="R30" s="99" t="str">
        <f>IF(②選手情報入力!M24="","",VLOOKUP(②選手情報入力!M24,種目情報!$N$4:$O$72,2,FALSE))</f>
        <v/>
      </c>
      <c r="S30" s="99" t="str">
        <f>IF(②選手情報入力!O24="","",②選手情報入力!O24)</f>
        <v/>
      </c>
      <c r="T30" s="412" t="str">
        <f>IF(②選手情報入力!P24="","",②選手情報入力!P24)</f>
        <v/>
      </c>
      <c r="U30" s="413"/>
    </row>
    <row r="31" spans="1:21" ht="6" customHeight="1" x14ac:dyDescent="0.2">
      <c r="A31" s="74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104"/>
      <c r="S31" s="104"/>
      <c r="T31" s="104"/>
      <c r="U31" s="102"/>
    </row>
    <row r="32" spans="1:21" ht="15" customHeight="1" x14ac:dyDescent="0.3">
      <c r="A32" s="68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0"/>
      <c r="R32" s="69"/>
      <c r="S32" s="70" t="s">
        <v>142</v>
      </c>
      <c r="T32" s="108">
        <f>②選手情報入力!G100</f>
        <v>0</v>
      </c>
      <c r="U32" s="103" t="s">
        <v>281</v>
      </c>
    </row>
    <row r="33" spans="1:21" ht="21" customHeight="1" x14ac:dyDescent="0.3">
      <c r="A33" s="71" t="s">
        <v>143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100">
        <f>SUM(T32,T34)</f>
        <v>0</v>
      </c>
      <c r="R33" s="72" t="s">
        <v>144</v>
      </c>
      <c r="S33" s="73"/>
      <c r="T33" s="76"/>
      <c r="U33" s="102"/>
    </row>
    <row r="34" spans="1:21" ht="21" customHeight="1" x14ac:dyDescent="0.3">
      <c r="A34" s="74"/>
      <c r="B34" s="72" t="s">
        <v>145</v>
      </c>
      <c r="C34" s="407">
        <f>IF(Q33="","",Q33*700)</f>
        <v>0</v>
      </c>
      <c r="D34" s="407"/>
      <c r="E34" s="72" t="s">
        <v>1</v>
      </c>
      <c r="F34" s="75" t="s">
        <v>146</v>
      </c>
      <c r="G34" s="75"/>
      <c r="H34" s="75"/>
      <c r="I34" s="75"/>
      <c r="J34" s="75"/>
      <c r="K34" s="75"/>
      <c r="L34" s="76"/>
      <c r="M34" s="51"/>
      <c r="N34" s="51"/>
      <c r="O34" s="51"/>
      <c r="P34" s="51"/>
      <c r="Q34" s="51"/>
      <c r="R34" s="51"/>
      <c r="S34" s="77" t="s">
        <v>147</v>
      </c>
      <c r="T34" s="107">
        <f>②選手情報入力!G101</f>
        <v>0</v>
      </c>
      <c r="U34" s="102" t="s">
        <v>281</v>
      </c>
    </row>
    <row r="35" spans="1:21" ht="14" x14ac:dyDescent="0.2">
      <c r="A35" s="408"/>
      <c r="B35" s="403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102"/>
    </row>
    <row r="36" spans="1:21" ht="14" x14ac:dyDescent="0.2">
      <c r="A36" s="408"/>
      <c r="B36" s="403"/>
      <c r="C36" s="51" t="s">
        <v>148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102"/>
    </row>
    <row r="37" spans="1:21" ht="14" x14ac:dyDescent="0.2">
      <c r="A37" s="408"/>
      <c r="B37" s="403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34"/>
      <c r="Q37" s="234"/>
      <c r="R37" s="234"/>
      <c r="S37" s="234"/>
      <c r="T37" s="51"/>
      <c r="U37" s="102"/>
    </row>
    <row r="38" spans="1:21" ht="17.25" customHeight="1" x14ac:dyDescent="0.2">
      <c r="A38" s="408"/>
      <c r="B38" s="403"/>
      <c r="C38" s="409">
        <f ca="1">TODAY()</f>
        <v>44007</v>
      </c>
      <c r="D38" s="409"/>
      <c r="E38" s="409"/>
      <c r="F38" s="409"/>
      <c r="G38" s="409"/>
      <c r="H38" s="409"/>
      <c r="I38" s="409"/>
      <c r="J38" s="409"/>
      <c r="K38" s="409"/>
      <c r="L38" s="51"/>
      <c r="M38" s="51"/>
      <c r="N38" s="51"/>
      <c r="O38" s="51"/>
      <c r="P38" s="235"/>
      <c r="Q38" s="234"/>
      <c r="R38" s="234"/>
      <c r="S38" s="234"/>
      <c r="T38" s="51"/>
      <c r="U38" s="102"/>
    </row>
    <row r="39" spans="1:21" s="78" customFormat="1" ht="21.75" customHeight="1" x14ac:dyDescent="0.3">
      <c r="A39" s="408"/>
      <c r="B39" s="403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/>
      <c r="P39" s="54" t="s">
        <v>149</v>
      </c>
      <c r="Q39" s="349" t="str">
        <f>IF(①学校情報入力!D6="","",①学校情報入力!D6)</f>
        <v/>
      </c>
      <c r="R39" s="349"/>
      <c r="S39" s="349"/>
      <c r="T39" s="52" t="s">
        <v>150</v>
      </c>
      <c r="U39" s="103"/>
    </row>
    <row r="40" spans="1:21" ht="13.5" thickBot="1" x14ac:dyDescent="0.25">
      <c r="A40" s="382"/>
      <c r="B40" s="383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0"/>
    </row>
    <row r="41" spans="1:21" customFormat="1" ht="7.5" customHeight="1" x14ac:dyDescent="0.2"/>
    <row r="42" spans="1:21" ht="33.75" customHeight="1" x14ac:dyDescent="0.2">
      <c r="T42" s="350" t="str">
        <f>$T$4</f>
        <v/>
      </c>
      <c r="U42" s="351"/>
    </row>
    <row r="43" spans="1:21" ht="25.5" x14ac:dyDescent="0.2">
      <c r="B43" s="352" t="s">
        <v>131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</row>
    <row r="44" spans="1:21" ht="13.5" thickBot="1" x14ac:dyDescent="0.25"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</row>
    <row r="45" spans="1:21" ht="14.25" customHeight="1" thickBot="1" x14ac:dyDescent="0.25">
      <c r="P45" s="353" t="s">
        <v>132</v>
      </c>
      <c r="Q45" s="354"/>
      <c r="R45" s="357" t="str">
        <f>$R$7</f>
        <v/>
      </c>
      <c r="S45" s="358"/>
      <c r="T45" s="358"/>
      <c r="U45" s="359"/>
    </row>
    <row r="46" spans="1:21" ht="14.25" customHeight="1" thickBot="1" x14ac:dyDescent="0.25">
      <c r="A46" s="363" t="s">
        <v>67</v>
      </c>
      <c r="B46" s="364"/>
      <c r="C46" s="365"/>
      <c r="D46" s="357" t="str">
        <f>$D$8</f>
        <v>令和２年度西三河高等学校学年別陸上競技大会</v>
      </c>
      <c r="E46" s="358"/>
      <c r="F46" s="358"/>
      <c r="G46" s="358"/>
      <c r="H46" s="359"/>
      <c r="K46" s="65"/>
      <c r="P46" s="355"/>
      <c r="Q46" s="356"/>
      <c r="R46" s="360"/>
      <c r="S46" s="361"/>
      <c r="T46" s="361"/>
      <c r="U46" s="362"/>
    </row>
    <row r="47" spans="1:21" ht="15" customHeight="1" thickBot="1" x14ac:dyDescent="0.25">
      <c r="A47" s="363"/>
      <c r="B47" s="364"/>
      <c r="C47" s="365"/>
      <c r="D47" s="360"/>
      <c r="E47" s="361"/>
      <c r="F47" s="361"/>
      <c r="G47" s="361"/>
      <c r="H47" s="362"/>
      <c r="I47" s="83"/>
      <c r="J47" s="83"/>
      <c r="K47" s="83"/>
      <c r="L47" s="83"/>
      <c r="M47" s="83"/>
      <c r="N47" s="83"/>
      <c r="O47" s="66"/>
      <c r="P47" s="354"/>
      <c r="Q47" s="354"/>
      <c r="R47" s="367"/>
      <c r="S47" s="367"/>
      <c r="T47" s="66"/>
    </row>
    <row r="48" spans="1:21" ht="15" customHeight="1" thickBot="1" x14ac:dyDescent="0.25">
      <c r="A48" s="363" t="s">
        <v>133</v>
      </c>
      <c r="B48" s="364"/>
      <c r="C48" s="365"/>
      <c r="D48" s="368" t="s">
        <v>265</v>
      </c>
      <c r="E48" s="369"/>
      <c r="F48" s="369"/>
      <c r="G48" s="369"/>
      <c r="H48" s="370"/>
      <c r="I48" s="83"/>
      <c r="J48" s="83"/>
      <c r="K48" s="83"/>
      <c r="L48" s="83"/>
      <c r="M48" s="83"/>
      <c r="N48" s="83"/>
      <c r="O48" s="66"/>
      <c r="P48" s="366"/>
      <c r="Q48" s="366"/>
      <c r="R48" s="366"/>
      <c r="S48" s="366"/>
      <c r="T48" s="374">
        <v>2</v>
      </c>
    </row>
    <row r="49" spans="1:21" ht="14.25" customHeight="1" thickBot="1" x14ac:dyDescent="0.25">
      <c r="A49" s="363"/>
      <c r="B49" s="364"/>
      <c r="C49" s="365"/>
      <c r="D49" s="371"/>
      <c r="E49" s="372"/>
      <c r="F49" s="372"/>
      <c r="G49" s="372"/>
      <c r="H49" s="373"/>
      <c r="I49" s="367"/>
      <c r="J49" s="367"/>
      <c r="K49" s="367"/>
      <c r="L49" s="367"/>
      <c r="M49" s="367"/>
      <c r="N49" s="84"/>
      <c r="O49" s="66"/>
      <c r="P49" s="66"/>
      <c r="Q49" s="66"/>
      <c r="R49" s="66"/>
      <c r="S49" s="67" t="s">
        <v>134</v>
      </c>
      <c r="T49" s="375"/>
      <c r="U49" s="101"/>
    </row>
    <row r="50" spans="1:21" ht="7.5" customHeight="1" thickBot="1" x14ac:dyDescent="0.25"/>
    <row r="51" spans="1:21" ht="24" customHeight="1" x14ac:dyDescent="0.2">
      <c r="A51" s="376" t="s">
        <v>135</v>
      </c>
      <c r="B51" s="377"/>
      <c r="C51" s="378"/>
      <c r="D51" s="379" t="str">
        <f>$D$13</f>
        <v/>
      </c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1"/>
    </row>
    <row r="52" spans="1:21" ht="24" customHeight="1" x14ac:dyDescent="0.2">
      <c r="A52" s="397" t="s">
        <v>136</v>
      </c>
      <c r="B52" s="398"/>
      <c r="C52" s="399"/>
      <c r="D52" s="400" t="str">
        <f>$D$14</f>
        <v/>
      </c>
      <c r="E52" s="401"/>
      <c r="F52" s="401"/>
      <c r="G52" s="401"/>
      <c r="H52" s="401"/>
      <c r="I52" s="401"/>
      <c r="J52" s="401"/>
      <c r="K52" s="401"/>
      <c r="L52" s="401"/>
      <c r="M52" s="402"/>
      <c r="N52" s="403"/>
      <c r="O52" s="403"/>
      <c r="P52" s="403"/>
      <c r="Q52" s="403"/>
      <c r="R52" s="403"/>
      <c r="S52" s="403"/>
      <c r="T52" s="403"/>
      <c r="U52" s="404"/>
    </row>
    <row r="53" spans="1:21" ht="36" customHeight="1" thickBot="1" x14ac:dyDescent="0.25">
      <c r="A53" s="405" t="s">
        <v>137</v>
      </c>
      <c r="B53" s="391"/>
      <c r="C53" s="85" t="s">
        <v>138</v>
      </c>
      <c r="D53" s="389" t="s">
        <v>141</v>
      </c>
      <c r="E53" s="390"/>
      <c r="F53" s="390"/>
      <c r="G53" s="391"/>
      <c r="H53" s="389" t="s">
        <v>139</v>
      </c>
      <c r="I53" s="390"/>
      <c r="J53" s="390"/>
      <c r="K53" s="390"/>
      <c r="L53" s="390"/>
      <c r="M53" s="391"/>
      <c r="N53" s="85" t="s">
        <v>2</v>
      </c>
      <c r="O53" s="85" t="s">
        <v>40</v>
      </c>
      <c r="P53" s="389" t="s">
        <v>140</v>
      </c>
      <c r="Q53" s="390"/>
      <c r="R53" s="391"/>
      <c r="S53" s="85" t="s">
        <v>152</v>
      </c>
      <c r="T53" s="389" t="s">
        <v>151</v>
      </c>
      <c r="U53" s="392"/>
    </row>
    <row r="54" spans="1:21" ht="39" customHeight="1" x14ac:dyDescent="0.2">
      <c r="A54" s="393">
        <v>16</v>
      </c>
      <c r="B54" s="394"/>
      <c r="C54" s="94" t="str">
        <f>IF(②選手情報入力!C25="","",②選手情報入力!C25)</f>
        <v/>
      </c>
      <c r="D54" s="395" t="str">
        <f>IF(②選手情報入力!D25="","",②選手情報入力!D25)</f>
        <v/>
      </c>
      <c r="E54" s="395"/>
      <c r="F54" s="395"/>
      <c r="G54" s="395"/>
      <c r="H54" s="406" t="str">
        <f>IF(②選手情報入力!F25="","",②選手情報入力!F25)</f>
        <v/>
      </c>
      <c r="I54" s="406"/>
      <c r="J54" s="406"/>
      <c r="K54" s="406"/>
      <c r="L54" s="406"/>
      <c r="M54" s="406"/>
      <c r="N54" s="94" t="str">
        <f>IF(②選手情報入力!H25="","",②選手情報入力!H25)</f>
        <v/>
      </c>
      <c r="O54" s="94" t="str">
        <f>IF(②選手情報入力!G25="","",②選手情報入力!G25)</f>
        <v/>
      </c>
      <c r="P54" s="95" t="str">
        <f>IF(②選手情報入力!I25="","",VLOOKUP(②選手情報入力!I25,種目情報!$N$4:$O$88,2,FALSE))</f>
        <v/>
      </c>
      <c r="Q54" s="95" t="str">
        <f>IF(②選手情報入力!K25="","",VLOOKUP(②選手情報入力!K25,種目情報!$N$4:$O$72,2,FALSE))</f>
        <v/>
      </c>
      <c r="R54" s="95" t="str">
        <f>IF(②選手情報入力!M25="","",VLOOKUP(②選手情報入力!M25,種目情報!$N$4:$O$72,2,FALSE))</f>
        <v/>
      </c>
      <c r="S54" s="95" t="str">
        <f>IF(②選手情報入力!O25="","",②選手情報入力!O25)</f>
        <v/>
      </c>
      <c r="T54" s="395" t="str">
        <f>IF(②選手情報入力!P25="","",②選手情報入力!P25)</f>
        <v/>
      </c>
      <c r="U54" s="396"/>
    </row>
    <row r="55" spans="1:21" ht="39" customHeight="1" x14ac:dyDescent="0.2">
      <c r="A55" s="386">
        <v>17</v>
      </c>
      <c r="B55" s="387"/>
      <c r="C55" s="105" t="str">
        <f>IF(②選手情報入力!C26="","",②選手情報入力!C26)</f>
        <v/>
      </c>
      <c r="D55" s="384" t="str">
        <f>IF(②選手情報入力!D26="","",②選手情報入力!D26)</f>
        <v/>
      </c>
      <c r="E55" s="384"/>
      <c r="F55" s="384"/>
      <c r="G55" s="384"/>
      <c r="H55" s="388" t="str">
        <f>IF(②選手情報入力!F26="","",②選手情報入力!F26)</f>
        <v/>
      </c>
      <c r="I55" s="388"/>
      <c r="J55" s="388"/>
      <c r="K55" s="388"/>
      <c r="L55" s="388"/>
      <c r="M55" s="388"/>
      <c r="N55" s="105" t="str">
        <f>IF(②選手情報入力!H26="","",②選手情報入力!H26)</f>
        <v/>
      </c>
      <c r="O55" s="105" t="str">
        <f>IF(②選手情報入力!G26="","",②選手情報入力!G26)</f>
        <v/>
      </c>
      <c r="P55" s="106" t="str">
        <f>IF(②選手情報入力!I26="","",VLOOKUP(②選手情報入力!I26,種目情報!$N$4:$O$88,2,FALSE))</f>
        <v/>
      </c>
      <c r="Q55" s="106" t="str">
        <f>IF(②選手情報入力!K26="","",VLOOKUP(②選手情報入力!K26,種目情報!$N$4:$O$72,2,FALSE))</f>
        <v/>
      </c>
      <c r="R55" s="106" t="str">
        <f>IF(②選手情報入力!M26="","",VLOOKUP(②選手情報入力!M26,種目情報!$N$4:$O$72,2,FALSE))</f>
        <v/>
      </c>
      <c r="S55" s="106" t="str">
        <f>IF(②選手情報入力!O26="","",②選手情報入力!O26)</f>
        <v/>
      </c>
      <c r="T55" s="384" t="str">
        <f>IF(②選手情報入力!P26="","",②選手情報入力!P26)</f>
        <v/>
      </c>
      <c r="U55" s="385"/>
    </row>
    <row r="56" spans="1:21" ht="39" customHeight="1" x14ac:dyDescent="0.2">
      <c r="A56" s="386">
        <v>18</v>
      </c>
      <c r="B56" s="387"/>
      <c r="C56" s="105" t="str">
        <f>IF(②選手情報入力!C27="","",②選手情報入力!C27)</f>
        <v/>
      </c>
      <c r="D56" s="384" t="str">
        <f>IF(②選手情報入力!D27="","",②選手情報入力!D27)</f>
        <v/>
      </c>
      <c r="E56" s="384"/>
      <c r="F56" s="384"/>
      <c r="G56" s="384"/>
      <c r="H56" s="388" t="str">
        <f>IF(②選手情報入力!F27="","",②選手情報入力!F27)</f>
        <v/>
      </c>
      <c r="I56" s="388"/>
      <c r="J56" s="388"/>
      <c r="K56" s="388"/>
      <c r="L56" s="388"/>
      <c r="M56" s="388"/>
      <c r="N56" s="105" t="str">
        <f>IF(②選手情報入力!H27="","",②選手情報入力!H27)</f>
        <v/>
      </c>
      <c r="O56" s="105" t="str">
        <f>IF(②選手情報入力!G27="","",②選手情報入力!G27)</f>
        <v/>
      </c>
      <c r="P56" s="106" t="str">
        <f>IF(②選手情報入力!I27="","",VLOOKUP(②選手情報入力!I27,種目情報!$N$4:$O$88,2,FALSE))</f>
        <v/>
      </c>
      <c r="Q56" s="106" t="str">
        <f>IF(②選手情報入力!K27="","",VLOOKUP(②選手情報入力!K27,種目情報!$N$4:$O$72,2,FALSE))</f>
        <v/>
      </c>
      <c r="R56" s="106" t="str">
        <f>IF(②選手情報入力!M27="","",VLOOKUP(②選手情報入力!M27,種目情報!$N$4:$O$72,2,FALSE))</f>
        <v/>
      </c>
      <c r="S56" s="106" t="str">
        <f>IF(②選手情報入力!O27="","",②選手情報入力!O27)</f>
        <v/>
      </c>
      <c r="T56" s="384" t="str">
        <f>IF(②選手情報入力!P27="","",②選手情報入力!P27)</f>
        <v/>
      </c>
      <c r="U56" s="385"/>
    </row>
    <row r="57" spans="1:21" ht="39" customHeight="1" x14ac:dyDescent="0.2">
      <c r="A57" s="386">
        <v>19</v>
      </c>
      <c r="B57" s="387"/>
      <c r="C57" s="105" t="str">
        <f>IF(②選手情報入力!C28="","",②選手情報入力!C28)</f>
        <v/>
      </c>
      <c r="D57" s="384" t="str">
        <f>IF(②選手情報入力!D28="","",②選手情報入力!D28)</f>
        <v/>
      </c>
      <c r="E57" s="384"/>
      <c r="F57" s="384"/>
      <c r="G57" s="384"/>
      <c r="H57" s="388" t="str">
        <f>IF(②選手情報入力!F28="","",②選手情報入力!F28)</f>
        <v/>
      </c>
      <c r="I57" s="388"/>
      <c r="J57" s="388"/>
      <c r="K57" s="388"/>
      <c r="L57" s="388"/>
      <c r="M57" s="388"/>
      <c r="N57" s="105" t="str">
        <f>IF(②選手情報入力!H28="","",②選手情報入力!H28)</f>
        <v/>
      </c>
      <c r="O57" s="105" t="str">
        <f>IF(②選手情報入力!G28="","",②選手情報入力!G28)</f>
        <v/>
      </c>
      <c r="P57" s="106" t="str">
        <f>IF(②選手情報入力!I28="","",VLOOKUP(②選手情報入力!I28,種目情報!$N$4:$O$88,2,FALSE))</f>
        <v/>
      </c>
      <c r="Q57" s="106" t="str">
        <f>IF(②選手情報入力!K28="","",VLOOKUP(②選手情報入力!K28,種目情報!$N$4:$O$72,2,FALSE))</f>
        <v/>
      </c>
      <c r="R57" s="106" t="str">
        <f>IF(②選手情報入力!M28="","",VLOOKUP(②選手情報入力!M28,種目情報!$N$4:$O$72,2,FALSE))</f>
        <v/>
      </c>
      <c r="S57" s="106" t="str">
        <f>IF(②選手情報入力!O28="","",②選手情報入力!O28)</f>
        <v/>
      </c>
      <c r="T57" s="384" t="str">
        <f>IF(②選手情報入力!P28="","",②選手情報入力!P28)</f>
        <v/>
      </c>
      <c r="U57" s="385"/>
    </row>
    <row r="58" spans="1:21" ht="39" customHeight="1" x14ac:dyDescent="0.2">
      <c r="A58" s="386">
        <v>20</v>
      </c>
      <c r="B58" s="387"/>
      <c r="C58" s="105" t="str">
        <f>IF(②選手情報入力!C29="","",②選手情報入力!C29)</f>
        <v/>
      </c>
      <c r="D58" s="384" t="str">
        <f>IF(②選手情報入力!D29="","",②選手情報入力!D29)</f>
        <v/>
      </c>
      <c r="E58" s="384"/>
      <c r="F58" s="384"/>
      <c r="G58" s="384"/>
      <c r="H58" s="388" t="str">
        <f>IF(②選手情報入力!F29="","",②選手情報入力!F29)</f>
        <v/>
      </c>
      <c r="I58" s="388"/>
      <c r="J58" s="388"/>
      <c r="K58" s="388"/>
      <c r="L58" s="388"/>
      <c r="M58" s="388"/>
      <c r="N58" s="105" t="str">
        <f>IF(②選手情報入力!H29="","",②選手情報入力!H29)</f>
        <v/>
      </c>
      <c r="O58" s="105" t="str">
        <f>IF(②選手情報入力!G29="","",②選手情報入力!G29)</f>
        <v/>
      </c>
      <c r="P58" s="106" t="str">
        <f>IF(②選手情報入力!I29="","",VLOOKUP(②選手情報入力!I29,種目情報!$N$4:$O$88,2,FALSE))</f>
        <v/>
      </c>
      <c r="Q58" s="106" t="str">
        <f>IF(②選手情報入力!K29="","",VLOOKUP(②選手情報入力!K29,種目情報!$N$4:$O$72,2,FALSE))</f>
        <v/>
      </c>
      <c r="R58" s="106" t="str">
        <f>IF(②選手情報入力!M29="","",VLOOKUP(②選手情報入力!M29,種目情報!$N$4:$O$72,2,FALSE))</f>
        <v/>
      </c>
      <c r="S58" s="106" t="str">
        <f>IF(②選手情報入力!O29="","",②選手情報入力!O29)</f>
        <v/>
      </c>
      <c r="T58" s="384" t="str">
        <f>IF(②選手情報入力!P29="","",②選手情報入力!P29)</f>
        <v/>
      </c>
      <c r="U58" s="385"/>
    </row>
    <row r="59" spans="1:21" ht="39" customHeight="1" x14ac:dyDescent="0.2">
      <c r="A59" s="386">
        <v>21</v>
      </c>
      <c r="B59" s="387"/>
      <c r="C59" s="105" t="str">
        <f>IF(②選手情報入力!C30="","",②選手情報入力!C30)</f>
        <v/>
      </c>
      <c r="D59" s="384" t="str">
        <f>IF(②選手情報入力!D30="","",②選手情報入力!D30)</f>
        <v/>
      </c>
      <c r="E59" s="384"/>
      <c r="F59" s="384"/>
      <c r="G59" s="384"/>
      <c r="H59" s="388" t="str">
        <f>IF(②選手情報入力!F30="","",②選手情報入力!F30)</f>
        <v/>
      </c>
      <c r="I59" s="388"/>
      <c r="J59" s="388"/>
      <c r="K59" s="388"/>
      <c r="L59" s="388"/>
      <c r="M59" s="388"/>
      <c r="N59" s="105" t="str">
        <f>IF(②選手情報入力!H30="","",②選手情報入力!H30)</f>
        <v/>
      </c>
      <c r="O59" s="105" t="str">
        <f>IF(②選手情報入力!G30="","",②選手情報入力!G30)</f>
        <v/>
      </c>
      <c r="P59" s="106" t="str">
        <f>IF(②選手情報入力!I30="","",VLOOKUP(②選手情報入力!I30,種目情報!$N$4:$O$88,2,FALSE))</f>
        <v/>
      </c>
      <c r="Q59" s="106" t="str">
        <f>IF(②選手情報入力!K30="","",VLOOKUP(②選手情報入力!K30,種目情報!$N$4:$O$72,2,FALSE))</f>
        <v/>
      </c>
      <c r="R59" s="106" t="str">
        <f>IF(②選手情報入力!M30="","",VLOOKUP(②選手情報入力!M30,種目情報!$N$4:$O$72,2,FALSE))</f>
        <v/>
      </c>
      <c r="S59" s="106" t="str">
        <f>IF(②選手情報入力!O30="","",②選手情報入力!O30)</f>
        <v/>
      </c>
      <c r="T59" s="384" t="str">
        <f>IF(②選手情報入力!P30="","",②選手情報入力!P30)</f>
        <v/>
      </c>
      <c r="U59" s="385"/>
    </row>
    <row r="60" spans="1:21" ht="39" customHeight="1" x14ac:dyDescent="0.2">
      <c r="A60" s="386">
        <v>22</v>
      </c>
      <c r="B60" s="387"/>
      <c r="C60" s="105" t="str">
        <f>IF(②選手情報入力!C31="","",②選手情報入力!C31)</f>
        <v/>
      </c>
      <c r="D60" s="384" t="str">
        <f>IF(②選手情報入力!D31="","",②選手情報入力!D31)</f>
        <v/>
      </c>
      <c r="E60" s="384"/>
      <c r="F60" s="384"/>
      <c r="G60" s="384"/>
      <c r="H60" s="388" t="str">
        <f>IF(②選手情報入力!F31="","",②選手情報入力!F31)</f>
        <v/>
      </c>
      <c r="I60" s="388"/>
      <c r="J60" s="388"/>
      <c r="K60" s="388"/>
      <c r="L60" s="388"/>
      <c r="M60" s="388"/>
      <c r="N60" s="105" t="str">
        <f>IF(②選手情報入力!H31="","",②選手情報入力!H31)</f>
        <v/>
      </c>
      <c r="O60" s="105" t="str">
        <f>IF(②選手情報入力!G31="","",②選手情報入力!G31)</f>
        <v/>
      </c>
      <c r="P60" s="106" t="str">
        <f>IF(②選手情報入力!I31="","",VLOOKUP(②選手情報入力!I31,種目情報!$N$4:$O$88,2,FALSE))</f>
        <v/>
      </c>
      <c r="Q60" s="106" t="str">
        <f>IF(②選手情報入力!K31="","",VLOOKUP(②選手情報入力!K31,種目情報!$N$4:$O$72,2,FALSE))</f>
        <v/>
      </c>
      <c r="R60" s="106" t="str">
        <f>IF(②選手情報入力!M31="","",VLOOKUP(②選手情報入力!M31,種目情報!$N$4:$O$72,2,FALSE))</f>
        <v/>
      </c>
      <c r="S60" s="106" t="str">
        <f>IF(②選手情報入力!O31="","",②選手情報入力!O31)</f>
        <v/>
      </c>
      <c r="T60" s="384" t="str">
        <f>IF(②選手情報入力!P31="","",②選手情報入力!P31)</f>
        <v/>
      </c>
      <c r="U60" s="385"/>
    </row>
    <row r="61" spans="1:21" ht="39" customHeight="1" x14ac:dyDescent="0.2">
      <c r="A61" s="386">
        <v>23</v>
      </c>
      <c r="B61" s="387"/>
      <c r="C61" s="105" t="str">
        <f>IF(②選手情報入力!C32="","",②選手情報入力!C32)</f>
        <v/>
      </c>
      <c r="D61" s="384" t="str">
        <f>IF(②選手情報入力!D32="","",②選手情報入力!D32)</f>
        <v/>
      </c>
      <c r="E61" s="384"/>
      <c r="F61" s="384"/>
      <c r="G61" s="384"/>
      <c r="H61" s="388" t="str">
        <f>IF(②選手情報入力!F32="","",②選手情報入力!F32)</f>
        <v/>
      </c>
      <c r="I61" s="388"/>
      <c r="J61" s="388"/>
      <c r="K61" s="388"/>
      <c r="L61" s="388"/>
      <c r="M61" s="388"/>
      <c r="N61" s="105" t="str">
        <f>IF(②選手情報入力!H32="","",②選手情報入力!H32)</f>
        <v/>
      </c>
      <c r="O61" s="105" t="str">
        <f>IF(②選手情報入力!G32="","",②選手情報入力!G32)</f>
        <v/>
      </c>
      <c r="P61" s="106" t="str">
        <f>IF(②選手情報入力!I32="","",VLOOKUP(②選手情報入力!I32,種目情報!$N$4:$O$88,2,FALSE))</f>
        <v/>
      </c>
      <c r="Q61" s="106" t="str">
        <f>IF(②選手情報入力!K32="","",VLOOKUP(②選手情報入力!K32,種目情報!$N$4:$O$72,2,FALSE))</f>
        <v/>
      </c>
      <c r="R61" s="106" t="str">
        <f>IF(②選手情報入力!M32="","",VLOOKUP(②選手情報入力!M32,種目情報!$N$4:$O$72,2,FALSE))</f>
        <v/>
      </c>
      <c r="S61" s="106" t="str">
        <f>IF(②選手情報入力!O32="","",②選手情報入力!O32)</f>
        <v/>
      </c>
      <c r="T61" s="384" t="str">
        <f>IF(②選手情報入力!P32="","",②選手情報入力!P32)</f>
        <v/>
      </c>
      <c r="U61" s="385"/>
    </row>
    <row r="62" spans="1:21" ht="39" customHeight="1" x14ac:dyDescent="0.2">
      <c r="A62" s="386">
        <v>24</v>
      </c>
      <c r="B62" s="387"/>
      <c r="C62" s="105" t="str">
        <f>IF(②選手情報入力!C33="","",②選手情報入力!C33)</f>
        <v/>
      </c>
      <c r="D62" s="384" t="str">
        <f>IF(②選手情報入力!D33="","",②選手情報入力!D33)</f>
        <v/>
      </c>
      <c r="E62" s="384"/>
      <c r="F62" s="384"/>
      <c r="G62" s="384"/>
      <c r="H62" s="388" t="str">
        <f>IF(②選手情報入力!F33="","",②選手情報入力!F33)</f>
        <v/>
      </c>
      <c r="I62" s="388"/>
      <c r="J62" s="388"/>
      <c r="K62" s="388"/>
      <c r="L62" s="388"/>
      <c r="M62" s="388"/>
      <c r="N62" s="105" t="str">
        <f>IF(②選手情報入力!H33="","",②選手情報入力!H33)</f>
        <v/>
      </c>
      <c r="O62" s="105" t="str">
        <f>IF(②選手情報入力!G33="","",②選手情報入力!G33)</f>
        <v/>
      </c>
      <c r="P62" s="106" t="str">
        <f>IF(②選手情報入力!I33="","",VLOOKUP(②選手情報入力!I33,種目情報!$N$4:$O$88,2,FALSE))</f>
        <v/>
      </c>
      <c r="Q62" s="106" t="str">
        <f>IF(②選手情報入力!K33="","",VLOOKUP(②選手情報入力!K33,種目情報!$N$4:$O$72,2,FALSE))</f>
        <v/>
      </c>
      <c r="R62" s="106" t="str">
        <f>IF(②選手情報入力!M33="","",VLOOKUP(②選手情報入力!M33,種目情報!$N$4:$O$72,2,FALSE))</f>
        <v/>
      </c>
      <c r="S62" s="106" t="str">
        <f>IF(②選手情報入力!O33="","",②選手情報入力!O33)</f>
        <v/>
      </c>
      <c r="T62" s="384" t="str">
        <f>IF(②選手情報入力!P33="","",②選手情報入力!P33)</f>
        <v/>
      </c>
      <c r="U62" s="385"/>
    </row>
    <row r="63" spans="1:21" ht="39" customHeight="1" x14ac:dyDescent="0.2">
      <c r="A63" s="386">
        <v>25</v>
      </c>
      <c r="B63" s="387"/>
      <c r="C63" s="105" t="str">
        <f>IF(②選手情報入力!C34="","",②選手情報入力!C34)</f>
        <v/>
      </c>
      <c r="D63" s="384" t="str">
        <f>IF(②選手情報入力!D34="","",②選手情報入力!D34)</f>
        <v/>
      </c>
      <c r="E63" s="384"/>
      <c r="F63" s="384"/>
      <c r="G63" s="384"/>
      <c r="H63" s="388" t="str">
        <f>IF(②選手情報入力!F34="","",②選手情報入力!F34)</f>
        <v/>
      </c>
      <c r="I63" s="388"/>
      <c r="J63" s="388"/>
      <c r="K63" s="388"/>
      <c r="L63" s="388"/>
      <c r="M63" s="388"/>
      <c r="N63" s="105" t="str">
        <f>IF(②選手情報入力!H34="","",②選手情報入力!H34)</f>
        <v/>
      </c>
      <c r="O63" s="105" t="str">
        <f>IF(②選手情報入力!G34="","",②選手情報入力!G34)</f>
        <v/>
      </c>
      <c r="P63" s="106" t="str">
        <f>IF(②選手情報入力!I34="","",VLOOKUP(②選手情報入力!I34,種目情報!$N$4:$O$88,2,FALSE))</f>
        <v/>
      </c>
      <c r="Q63" s="106" t="str">
        <f>IF(②選手情報入力!K34="","",VLOOKUP(②選手情報入力!K34,種目情報!$N$4:$O$72,2,FALSE))</f>
        <v/>
      </c>
      <c r="R63" s="106" t="str">
        <f>IF(②選手情報入力!M34="","",VLOOKUP(②選手情報入力!M34,種目情報!$N$4:$O$72,2,FALSE))</f>
        <v/>
      </c>
      <c r="S63" s="106" t="str">
        <f>IF(②選手情報入力!O34="","",②選手情報入力!O34)</f>
        <v/>
      </c>
      <c r="T63" s="384" t="str">
        <f>IF(②選手情報入力!P34="","",②選手情報入力!P34)</f>
        <v/>
      </c>
      <c r="U63" s="385"/>
    </row>
    <row r="64" spans="1:21" ht="39" customHeight="1" x14ac:dyDescent="0.2">
      <c r="A64" s="386">
        <v>26</v>
      </c>
      <c r="B64" s="387"/>
      <c r="C64" s="105" t="str">
        <f>IF(②選手情報入力!C35="","",②選手情報入力!C35)</f>
        <v/>
      </c>
      <c r="D64" s="384" t="str">
        <f>IF(②選手情報入力!D35="","",②選手情報入力!D35)</f>
        <v/>
      </c>
      <c r="E64" s="384"/>
      <c r="F64" s="384"/>
      <c r="G64" s="384"/>
      <c r="H64" s="388" t="str">
        <f>IF(②選手情報入力!F35="","",②選手情報入力!F35)</f>
        <v/>
      </c>
      <c r="I64" s="388"/>
      <c r="J64" s="388"/>
      <c r="K64" s="388"/>
      <c r="L64" s="388"/>
      <c r="M64" s="388"/>
      <c r="N64" s="105" t="str">
        <f>IF(②選手情報入力!H35="","",②選手情報入力!H35)</f>
        <v/>
      </c>
      <c r="O64" s="105" t="str">
        <f>IF(②選手情報入力!G35="","",②選手情報入力!G35)</f>
        <v/>
      </c>
      <c r="P64" s="106" t="str">
        <f>IF(②選手情報入力!I35="","",VLOOKUP(②選手情報入力!I35,種目情報!$N$4:$O$88,2,FALSE))</f>
        <v/>
      </c>
      <c r="Q64" s="106" t="str">
        <f>IF(②選手情報入力!K35="","",VLOOKUP(②選手情報入力!K35,種目情報!$N$4:$O$72,2,FALSE))</f>
        <v/>
      </c>
      <c r="R64" s="106" t="str">
        <f>IF(②選手情報入力!M35="","",VLOOKUP(②選手情報入力!M35,種目情報!$N$4:$O$72,2,FALSE))</f>
        <v/>
      </c>
      <c r="S64" s="106" t="str">
        <f>IF(②選手情報入力!O35="","",②選手情報入力!O35)</f>
        <v/>
      </c>
      <c r="T64" s="384" t="str">
        <f>IF(②選手情報入力!P35="","",②選手情報入力!P35)</f>
        <v/>
      </c>
      <c r="U64" s="385"/>
    </row>
    <row r="65" spans="1:21" ht="39" customHeight="1" x14ac:dyDescent="0.2">
      <c r="A65" s="386">
        <v>27</v>
      </c>
      <c r="B65" s="387"/>
      <c r="C65" s="105" t="str">
        <f>IF(②選手情報入力!C36="","",②選手情報入力!C36)</f>
        <v/>
      </c>
      <c r="D65" s="384" t="str">
        <f>IF(②選手情報入力!D36="","",②選手情報入力!D36)</f>
        <v/>
      </c>
      <c r="E65" s="384"/>
      <c r="F65" s="384"/>
      <c r="G65" s="384"/>
      <c r="H65" s="388" t="str">
        <f>IF(②選手情報入力!F36="","",②選手情報入力!F36)</f>
        <v/>
      </c>
      <c r="I65" s="388"/>
      <c r="J65" s="388"/>
      <c r="K65" s="388"/>
      <c r="L65" s="388"/>
      <c r="M65" s="388"/>
      <c r="N65" s="105" t="str">
        <f>IF(②選手情報入力!H36="","",②選手情報入力!H36)</f>
        <v/>
      </c>
      <c r="O65" s="105" t="str">
        <f>IF(②選手情報入力!G36="","",②選手情報入力!G36)</f>
        <v/>
      </c>
      <c r="P65" s="106" t="str">
        <f>IF(②選手情報入力!I36="","",VLOOKUP(②選手情報入力!I36,種目情報!$N$4:$O$88,2,FALSE))</f>
        <v/>
      </c>
      <c r="Q65" s="106" t="str">
        <f>IF(②選手情報入力!K36="","",VLOOKUP(②選手情報入力!K36,種目情報!$N$4:$O$72,2,FALSE))</f>
        <v/>
      </c>
      <c r="R65" s="106" t="str">
        <f>IF(②選手情報入力!M36="","",VLOOKUP(②選手情報入力!M36,種目情報!$N$4:$O$72,2,FALSE))</f>
        <v/>
      </c>
      <c r="S65" s="106" t="str">
        <f>IF(②選手情報入力!O36="","",②選手情報入力!O36)</f>
        <v/>
      </c>
      <c r="T65" s="384" t="str">
        <f>IF(②選手情報入力!P36="","",②選手情報入力!P36)</f>
        <v/>
      </c>
      <c r="U65" s="385"/>
    </row>
    <row r="66" spans="1:21" ht="39" customHeight="1" x14ac:dyDescent="0.2">
      <c r="A66" s="386">
        <v>28</v>
      </c>
      <c r="B66" s="387"/>
      <c r="C66" s="105" t="str">
        <f>IF(②選手情報入力!C37="","",②選手情報入力!C37)</f>
        <v/>
      </c>
      <c r="D66" s="384" t="str">
        <f>IF(②選手情報入力!D37="","",②選手情報入力!D37)</f>
        <v/>
      </c>
      <c r="E66" s="384"/>
      <c r="F66" s="384"/>
      <c r="G66" s="384"/>
      <c r="H66" s="388" t="str">
        <f>IF(②選手情報入力!F37="","",②選手情報入力!F37)</f>
        <v/>
      </c>
      <c r="I66" s="388"/>
      <c r="J66" s="388"/>
      <c r="K66" s="388"/>
      <c r="L66" s="388"/>
      <c r="M66" s="388"/>
      <c r="N66" s="105" t="str">
        <f>IF(②選手情報入力!H37="","",②選手情報入力!H37)</f>
        <v/>
      </c>
      <c r="O66" s="105" t="str">
        <f>IF(②選手情報入力!G37="","",②選手情報入力!G37)</f>
        <v/>
      </c>
      <c r="P66" s="106" t="str">
        <f>IF(②選手情報入力!I37="","",VLOOKUP(②選手情報入力!I37,種目情報!$N$4:$O$88,2,FALSE))</f>
        <v/>
      </c>
      <c r="Q66" s="106" t="str">
        <f>IF(②選手情報入力!K37="","",VLOOKUP(②選手情報入力!K37,種目情報!$N$4:$O$72,2,FALSE))</f>
        <v/>
      </c>
      <c r="R66" s="106" t="str">
        <f>IF(②選手情報入力!M37="","",VLOOKUP(②選手情報入力!M37,種目情報!$N$4:$O$72,2,FALSE))</f>
        <v/>
      </c>
      <c r="S66" s="106" t="str">
        <f>IF(②選手情報入力!O37="","",②選手情報入力!O37)</f>
        <v/>
      </c>
      <c r="T66" s="384" t="str">
        <f>IF(②選手情報入力!P37="","",②選手情報入力!P37)</f>
        <v/>
      </c>
      <c r="U66" s="385"/>
    </row>
    <row r="67" spans="1:21" ht="39" customHeight="1" x14ac:dyDescent="0.2">
      <c r="A67" s="386">
        <v>29</v>
      </c>
      <c r="B67" s="387"/>
      <c r="C67" s="105" t="str">
        <f>IF(②選手情報入力!C38="","",②選手情報入力!C38)</f>
        <v/>
      </c>
      <c r="D67" s="384" t="str">
        <f>IF(②選手情報入力!D38="","",②選手情報入力!D38)</f>
        <v/>
      </c>
      <c r="E67" s="384"/>
      <c r="F67" s="384"/>
      <c r="G67" s="384"/>
      <c r="H67" s="388" t="str">
        <f>IF(②選手情報入力!F38="","",②選手情報入力!F38)</f>
        <v/>
      </c>
      <c r="I67" s="388"/>
      <c r="J67" s="388"/>
      <c r="K67" s="388"/>
      <c r="L67" s="388"/>
      <c r="M67" s="388"/>
      <c r="N67" s="105" t="str">
        <f>IF(②選手情報入力!H38="","",②選手情報入力!H38)</f>
        <v/>
      </c>
      <c r="O67" s="105" t="str">
        <f>IF(②選手情報入力!G38="","",②選手情報入力!G38)</f>
        <v/>
      </c>
      <c r="P67" s="106" t="str">
        <f>IF(②選手情報入力!I38="","",VLOOKUP(②選手情報入力!I38,種目情報!$N$4:$O$88,2,FALSE))</f>
        <v/>
      </c>
      <c r="Q67" s="106" t="str">
        <f>IF(②選手情報入力!K38="","",VLOOKUP(②選手情報入力!K38,種目情報!$N$4:$O$72,2,FALSE))</f>
        <v/>
      </c>
      <c r="R67" s="106" t="str">
        <f>IF(②選手情報入力!M38="","",VLOOKUP(②選手情報入力!M38,種目情報!$N$4:$O$72,2,FALSE))</f>
        <v/>
      </c>
      <c r="S67" s="106" t="str">
        <f>IF(②選手情報入力!O38="","",②選手情報入力!O38)</f>
        <v/>
      </c>
      <c r="T67" s="384" t="str">
        <f>IF(②選手情報入力!P38="","",②選手情報入力!P38)</f>
        <v/>
      </c>
      <c r="U67" s="385"/>
    </row>
    <row r="68" spans="1:21" ht="39" customHeight="1" thickBot="1" x14ac:dyDescent="0.25">
      <c r="A68" s="344">
        <v>30</v>
      </c>
      <c r="B68" s="345"/>
      <c r="C68" s="109" t="str">
        <f>IF(②選手情報入力!C39="","",②選手情報入力!C39)</f>
        <v/>
      </c>
      <c r="D68" s="346" t="str">
        <f>IF(②選手情報入力!D39="","",②選手情報入力!D39)</f>
        <v/>
      </c>
      <c r="E68" s="346"/>
      <c r="F68" s="346"/>
      <c r="G68" s="346"/>
      <c r="H68" s="347" t="str">
        <f>IF(②選手情報入力!F39="","",②選手情報入力!F39)</f>
        <v/>
      </c>
      <c r="I68" s="347"/>
      <c r="J68" s="347"/>
      <c r="K68" s="347"/>
      <c r="L68" s="347"/>
      <c r="M68" s="347"/>
      <c r="N68" s="109" t="str">
        <f>IF(②選手情報入力!H39="","",②選手情報入力!H39)</f>
        <v/>
      </c>
      <c r="O68" s="109" t="str">
        <f>IF(②選手情報入力!G39="","",②選手情報入力!G39)</f>
        <v/>
      </c>
      <c r="P68" s="110" t="str">
        <f>IF(②選手情報入力!I39="","",VLOOKUP(②選手情報入力!I39,種目情報!$N$4:$O$88,2,FALSE))</f>
        <v/>
      </c>
      <c r="Q68" s="110" t="str">
        <f>IF(②選手情報入力!K39="","",VLOOKUP(②選手情報入力!K39,種目情報!$N$4:$O$72,2,FALSE))</f>
        <v/>
      </c>
      <c r="R68" s="110" t="str">
        <f>IF(②選手情報入力!M39="","",VLOOKUP(②選手情報入力!M39,種目情報!$N$4:$O$72,2,FALSE))</f>
        <v/>
      </c>
      <c r="S68" s="110" t="str">
        <f>IF(②選手情報入力!O39="","",②選手情報入力!O39)</f>
        <v/>
      </c>
      <c r="T68" s="346" t="str">
        <f>IF(②選手情報入力!P39="","",②選手情報入力!P39)</f>
        <v/>
      </c>
      <c r="U68" s="348"/>
    </row>
    <row r="69" spans="1:21" ht="6" customHeight="1" x14ac:dyDescent="0.2">
      <c r="A69" s="74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104"/>
      <c r="S69" s="104"/>
      <c r="T69" s="104"/>
      <c r="U69" s="102"/>
    </row>
    <row r="70" spans="1:21" ht="15" customHeight="1" x14ac:dyDescent="0.3">
      <c r="A70" s="68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0"/>
      <c r="R70" s="69"/>
      <c r="S70" s="70" t="s">
        <v>142</v>
      </c>
      <c r="T70" s="108"/>
      <c r="U70" s="103" t="s">
        <v>281</v>
      </c>
    </row>
    <row r="71" spans="1:21" ht="21" customHeight="1" x14ac:dyDescent="0.3">
      <c r="A71" s="71" t="s">
        <v>143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100"/>
      <c r="R71" s="72" t="s">
        <v>144</v>
      </c>
      <c r="S71" s="73"/>
      <c r="T71" s="76"/>
      <c r="U71" s="102"/>
    </row>
    <row r="72" spans="1:21" ht="21" customHeight="1" x14ac:dyDescent="0.3">
      <c r="A72" s="74"/>
      <c r="B72" s="72" t="s">
        <v>145</v>
      </c>
      <c r="C72" s="407"/>
      <c r="D72" s="407"/>
      <c r="E72" s="72" t="s">
        <v>1</v>
      </c>
      <c r="F72" s="75" t="s">
        <v>146</v>
      </c>
      <c r="G72" s="75"/>
      <c r="H72" s="75"/>
      <c r="I72" s="75"/>
      <c r="J72" s="75"/>
      <c r="K72" s="75"/>
      <c r="L72" s="76"/>
      <c r="M72" s="51"/>
      <c r="N72" s="51"/>
      <c r="O72" s="51"/>
      <c r="P72" s="51"/>
      <c r="Q72" s="51"/>
      <c r="R72" s="51"/>
      <c r="S72" s="77" t="s">
        <v>147</v>
      </c>
      <c r="T72" s="107"/>
      <c r="U72" s="102" t="s">
        <v>281</v>
      </c>
    </row>
    <row r="73" spans="1:21" ht="14" x14ac:dyDescent="0.2">
      <c r="A73" s="408"/>
      <c r="B73" s="403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102"/>
    </row>
    <row r="74" spans="1:21" ht="14" x14ac:dyDescent="0.2">
      <c r="A74" s="408"/>
      <c r="B74" s="403"/>
      <c r="C74" s="51" t="s">
        <v>148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102"/>
    </row>
    <row r="75" spans="1:21" ht="14" x14ac:dyDescent="0.2">
      <c r="A75" s="408"/>
      <c r="B75" s="403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102"/>
    </row>
    <row r="76" spans="1:21" ht="17.25" customHeight="1" x14ac:dyDescent="0.2">
      <c r="A76" s="408"/>
      <c r="B76" s="403"/>
      <c r="C76" s="409" t="s">
        <v>282</v>
      </c>
      <c r="D76" s="409"/>
      <c r="E76" s="409"/>
      <c r="F76" s="409"/>
      <c r="G76" s="409"/>
      <c r="H76" s="409"/>
      <c r="I76" s="409"/>
      <c r="J76" s="409"/>
      <c r="K76" s="409"/>
      <c r="L76" s="51"/>
      <c r="M76" s="51"/>
      <c r="N76" s="51"/>
      <c r="O76" s="51"/>
      <c r="P76" s="51"/>
      <c r="Q76" s="51"/>
      <c r="R76" s="51"/>
      <c r="S76" s="51"/>
      <c r="T76" s="51"/>
      <c r="U76" s="102"/>
    </row>
    <row r="77" spans="1:21" s="78" customFormat="1" ht="21.75" customHeight="1" x14ac:dyDescent="0.3">
      <c r="A77" s="408"/>
      <c r="B77" s="403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54" t="s">
        <v>149</v>
      </c>
      <c r="Q77" s="349"/>
      <c r="R77" s="349"/>
      <c r="S77" s="349"/>
      <c r="T77" s="52" t="s">
        <v>150</v>
      </c>
      <c r="U77" s="103"/>
    </row>
    <row r="78" spans="1:21" ht="13.5" thickBot="1" x14ac:dyDescent="0.25">
      <c r="A78" s="382"/>
      <c r="B78" s="3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80"/>
    </row>
    <row r="79" spans="1:21" customFormat="1" ht="7.5" customHeight="1" x14ac:dyDescent="0.2"/>
    <row r="80" spans="1:21" ht="33.75" customHeight="1" x14ac:dyDescent="0.2">
      <c r="T80" s="350" t="str">
        <f>$T$4</f>
        <v/>
      </c>
      <c r="U80" s="351"/>
    </row>
    <row r="81" spans="1:21" ht="25.5" x14ac:dyDescent="0.2">
      <c r="B81" s="352" t="s">
        <v>131</v>
      </c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</row>
    <row r="82" spans="1:21" ht="13.5" thickBot="1" x14ac:dyDescent="0.25"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21" ht="14.25" customHeight="1" thickBot="1" x14ac:dyDescent="0.25">
      <c r="P83" s="353" t="s">
        <v>132</v>
      </c>
      <c r="Q83" s="354"/>
      <c r="R83" s="357" t="str">
        <f>$R$7</f>
        <v/>
      </c>
      <c r="S83" s="358"/>
      <c r="T83" s="358"/>
      <c r="U83" s="359"/>
    </row>
    <row r="84" spans="1:21" ht="14.25" customHeight="1" thickBot="1" x14ac:dyDescent="0.25">
      <c r="A84" s="363" t="s">
        <v>67</v>
      </c>
      <c r="B84" s="364"/>
      <c r="C84" s="365"/>
      <c r="D84" s="357" t="str">
        <f>$D$8</f>
        <v>令和２年度西三河高等学校学年別陸上競技大会</v>
      </c>
      <c r="E84" s="358"/>
      <c r="F84" s="358"/>
      <c r="G84" s="358"/>
      <c r="H84" s="359"/>
      <c r="K84" s="65"/>
      <c r="P84" s="355"/>
      <c r="Q84" s="356"/>
      <c r="R84" s="360"/>
      <c r="S84" s="361"/>
      <c r="T84" s="361"/>
      <c r="U84" s="362"/>
    </row>
    <row r="85" spans="1:21" ht="15" customHeight="1" thickBot="1" x14ac:dyDescent="0.25">
      <c r="A85" s="363"/>
      <c r="B85" s="364"/>
      <c r="C85" s="365"/>
      <c r="D85" s="360"/>
      <c r="E85" s="361"/>
      <c r="F85" s="361"/>
      <c r="G85" s="361"/>
      <c r="H85" s="362"/>
      <c r="I85" s="83"/>
      <c r="J85" s="83"/>
      <c r="K85" s="83"/>
      <c r="L85" s="83"/>
      <c r="M85" s="83"/>
      <c r="N85" s="83"/>
      <c r="O85" s="66"/>
      <c r="P85" s="354"/>
      <c r="Q85" s="354"/>
      <c r="R85" s="367"/>
      <c r="S85" s="367"/>
      <c r="T85" s="66"/>
    </row>
    <row r="86" spans="1:21" ht="15" customHeight="1" thickBot="1" x14ac:dyDescent="0.25">
      <c r="A86" s="363" t="s">
        <v>133</v>
      </c>
      <c r="B86" s="364"/>
      <c r="C86" s="365"/>
      <c r="D86" s="368" t="s">
        <v>265</v>
      </c>
      <c r="E86" s="369"/>
      <c r="F86" s="369"/>
      <c r="G86" s="369"/>
      <c r="H86" s="370"/>
      <c r="I86" s="83"/>
      <c r="J86" s="83"/>
      <c r="K86" s="83"/>
      <c r="L86" s="83"/>
      <c r="M86" s="83"/>
      <c r="N86" s="83"/>
      <c r="O86" s="66"/>
      <c r="P86" s="366"/>
      <c r="Q86" s="366"/>
      <c r="R86" s="366"/>
      <c r="S86" s="366"/>
      <c r="T86" s="374">
        <v>3</v>
      </c>
    </row>
    <row r="87" spans="1:21" ht="14.25" customHeight="1" thickBot="1" x14ac:dyDescent="0.25">
      <c r="A87" s="363"/>
      <c r="B87" s="364"/>
      <c r="C87" s="365"/>
      <c r="D87" s="371"/>
      <c r="E87" s="372"/>
      <c r="F87" s="372"/>
      <c r="G87" s="372"/>
      <c r="H87" s="373"/>
      <c r="I87" s="367"/>
      <c r="J87" s="367"/>
      <c r="K87" s="367"/>
      <c r="L87" s="367"/>
      <c r="M87" s="367"/>
      <c r="N87" s="84"/>
      <c r="O87" s="66"/>
      <c r="P87" s="66"/>
      <c r="Q87" s="66"/>
      <c r="R87" s="66"/>
      <c r="S87" s="67" t="s">
        <v>134</v>
      </c>
      <c r="T87" s="375"/>
      <c r="U87" s="101"/>
    </row>
    <row r="88" spans="1:21" ht="7.5" customHeight="1" thickBot="1" x14ac:dyDescent="0.25"/>
    <row r="89" spans="1:21" ht="24" customHeight="1" x14ac:dyDescent="0.2">
      <c r="A89" s="376" t="s">
        <v>135</v>
      </c>
      <c r="B89" s="377"/>
      <c r="C89" s="378"/>
      <c r="D89" s="379" t="str">
        <f>$D$13</f>
        <v/>
      </c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1"/>
    </row>
    <row r="90" spans="1:21" ht="24" customHeight="1" x14ac:dyDescent="0.2">
      <c r="A90" s="397" t="s">
        <v>136</v>
      </c>
      <c r="B90" s="398"/>
      <c r="C90" s="399"/>
      <c r="D90" s="400" t="str">
        <f>$D$14</f>
        <v/>
      </c>
      <c r="E90" s="401"/>
      <c r="F90" s="401"/>
      <c r="G90" s="401"/>
      <c r="H90" s="401"/>
      <c r="I90" s="401"/>
      <c r="J90" s="401"/>
      <c r="K90" s="401"/>
      <c r="L90" s="401"/>
      <c r="M90" s="402"/>
      <c r="N90" s="403"/>
      <c r="O90" s="403"/>
      <c r="P90" s="403"/>
      <c r="Q90" s="403"/>
      <c r="R90" s="403"/>
      <c r="S90" s="403"/>
      <c r="T90" s="403"/>
      <c r="U90" s="404"/>
    </row>
    <row r="91" spans="1:21" ht="36" customHeight="1" thickBot="1" x14ac:dyDescent="0.25">
      <c r="A91" s="405" t="s">
        <v>137</v>
      </c>
      <c r="B91" s="391"/>
      <c r="C91" s="85" t="s">
        <v>138</v>
      </c>
      <c r="D91" s="389" t="s">
        <v>141</v>
      </c>
      <c r="E91" s="390"/>
      <c r="F91" s="390"/>
      <c r="G91" s="391"/>
      <c r="H91" s="389" t="s">
        <v>139</v>
      </c>
      <c r="I91" s="390"/>
      <c r="J91" s="390"/>
      <c r="K91" s="390"/>
      <c r="L91" s="390"/>
      <c r="M91" s="391"/>
      <c r="N91" s="85" t="s">
        <v>2</v>
      </c>
      <c r="O91" s="85" t="s">
        <v>40</v>
      </c>
      <c r="P91" s="389" t="s">
        <v>140</v>
      </c>
      <c r="Q91" s="390"/>
      <c r="R91" s="391"/>
      <c r="S91" s="85" t="s">
        <v>152</v>
      </c>
      <c r="T91" s="389" t="s">
        <v>151</v>
      </c>
      <c r="U91" s="392"/>
    </row>
    <row r="92" spans="1:21" ht="39" customHeight="1" x14ac:dyDescent="0.2">
      <c r="A92" s="393">
        <v>31</v>
      </c>
      <c r="B92" s="394"/>
      <c r="C92" s="94" t="str">
        <f>IF(②選手情報入力!C40="","",②選手情報入力!C40)</f>
        <v/>
      </c>
      <c r="D92" s="395" t="str">
        <f>IF(②選手情報入力!D40="","",②選手情報入力!D40)</f>
        <v/>
      </c>
      <c r="E92" s="395"/>
      <c r="F92" s="395"/>
      <c r="G92" s="395"/>
      <c r="H92" s="406" t="str">
        <f>IF(②選手情報入力!F40="","",②選手情報入力!F40)</f>
        <v/>
      </c>
      <c r="I92" s="406"/>
      <c r="J92" s="406"/>
      <c r="K92" s="406"/>
      <c r="L92" s="406"/>
      <c r="M92" s="406"/>
      <c r="N92" s="94" t="str">
        <f>IF(②選手情報入力!H40="","",②選手情報入力!H40)</f>
        <v/>
      </c>
      <c r="O92" s="94" t="str">
        <f>IF(②選手情報入力!G40="","",②選手情報入力!G40)</f>
        <v/>
      </c>
      <c r="P92" s="95" t="str">
        <f>IF(②選手情報入力!I40="","",VLOOKUP(②選手情報入力!I40,種目情報!$N$4:$O$88,2,FALSE))</f>
        <v/>
      </c>
      <c r="Q92" s="95" t="str">
        <f>IF(②選手情報入力!K40="","",VLOOKUP(②選手情報入力!K40,種目情報!$N$4:$O$72,2,FALSE))</f>
        <v/>
      </c>
      <c r="R92" s="95" t="str">
        <f>IF(②選手情報入力!M40="","",VLOOKUP(②選手情報入力!M40,種目情報!$N$4:$O$72,2,FALSE))</f>
        <v/>
      </c>
      <c r="S92" s="95" t="str">
        <f>IF(②選手情報入力!O40="","",②選手情報入力!O40)</f>
        <v/>
      </c>
      <c r="T92" s="395" t="str">
        <f>IF(②選手情報入力!P40="","",②選手情報入力!P40)</f>
        <v/>
      </c>
      <c r="U92" s="396"/>
    </row>
    <row r="93" spans="1:21" ht="39" customHeight="1" x14ac:dyDescent="0.2">
      <c r="A93" s="386">
        <v>32</v>
      </c>
      <c r="B93" s="387"/>
      <c r="C93" s="105" t="str">
        <f>IF(②選手情報入力!C41="","",②選手情報入力!C41)</f>
        <v/>
      </c>
      <c r="D93" s="384" t="str">
        <f>IF(②選手情報入力!D41="","",②選手情報入力!D41)</f>
        <v/>
      </c>
      <c r="E93" s="384"/>
      <c r="F93" s="384"/>
      <c r="G93" s="384"/>
      <c r="H93" s="388" t="str">
        <f>IF(②選手情報入力!F41="","",②選手情報入力!F41)</f>
        <v/>
      </c>
      <c r="I93" s="388"/>
      <c r="J93" s="388"/>
      <c r="K93" s="388"/>
      <c r="L93" s="388"/>
      <c r="M93" s="388"/>
      <c r="N93" s="105" t="str">
        <f>IF(②選手情報入力!H41="","",②選手情報入力!H41)</f>
        <v/>
      </c>
      <c r="O93" s="105" t="str">
        <f>IF(②選手情報入力!G41="","",②選手情報入力!G41)</f>
        <v/>
      </c>
      <c r="P93" s="106" t="str">
        <f>IF(②選手情報入力!I41="","",VLOOKUP(②選手情報入力!I41,種目情報!$N$4:$O$88,2,FALSE))</f>
        <v/>
      </c>
      <c r="Q93" s="106" t="str">
        <f>IF(②選手情報入力!K41="","",VLOOKUP(②選手情報入力!K41,種目情報!$N$4:$O$72,2,FALSE))</f>
        <v/>
      </c>
      <c r="R93" s="106" t="str">
        <f>IF(②選手情報入力!M41="","",VLOOKUP(②選手情報入力!M41,種目情報!$N$4:$O$72,2,FALSE))</f>
        <v/>
      </c>
      <c r="S93" s="106" t="str">
        <f>IF(②選手情報入力!O41="","",②選手情報入力!O41)</f>
        <v/>
      </c>
      <c r="T93" s="384" t="str">
        <f>IF(②選手情報入力!P41="","",②選手情報入力!P41)</f>
        <v/>
      </c>
      <c r="U93" s="385"/>
    </row>
    <row r="94" spans="1:21" ht="39" customHeight="1" x14ac:dyDescent="0.2">
      <c r="A94" s="386">
        <v>33</v>
      </c>
      <c r="B94" s="387"/>
      <c r="C94" s="105" t="str">
        <f>IF(②選手情報入力!C42="","",②選手情報入力!C42)</f>
        <v/>
      </c>
      <c r="D94" s="384" t="str">
        <f>IF(②選手情報入力!D42="","",②選手情報入力!D42)</f>
        <v/>
      </c>
      <c r="E94" s="384"/>
      <c r="F94" s="384"/>
      <c r="G94" s="384"/>
      <c r="H94" s="388" t="str">
        <f>IF(②選手情報入力!F42="","",②選手情報入力!F42)</f>
        <v/>
      </c>
      <c r="I94" s="388"/>
      <c r="J94" s="388"/>
      <c r="K94" s="388"/>
      <c r="L94" s="388"/>
      <c r="M94" s="388"/>
      <c r="N94" s="105" t="str">
        <f>IF(②選手情報入力!H42="","",②選手情報入力!H42)</f>
        <v/>
      </c>
      <c r="O94" s="105" t="str">
        <f>IF(②選手情報入力!G42="","",②選手情報入力!G42)</f>
        <v/>
      </c>
      <c r="P94" s="106" t="str">
        <f>IF(②選手情報入力!I42="","",VLOOKUP(②選手情報入力!I42,種目情報!$N$4:$O$88,2,FALSE))</f>
        <v/>
      </c>
      <c r="Q94" s="106" t="str">
        <f>IF(②選手情報入力!K42="","",VLOOKUP(②選手情報入力!K42,種目情報!$N$4:$O$72,2,FALSE))</f>
        <v/>
      </c>
      <c r="R94" s="106" t="str">
        <f>IF(②選手情報入力!M42="","",VLOOKUP(②選手情報入力!M42,種目情報!$N$4:$O$72,2,FALSE))</f>
        <v/>
      </c>
      <c r="S94" s="106" t="str">
        <f>IF(②選手情報入力!O42="","",②選手情報入力!O42)</f>
        <v/>
      </c>
      <c r="T94" s="384" t="str">
        <f>IF(②選手情報入力!P42="","",②選手情報入力!P42)</f>
        <v/>
      </c>
      <c r="U94" s="385"/>
    </row>
    <row r="95" spans="1:21" ht="39" customHeight="1" x14ac:dyDescent="0.2">
      <c r="A95" s="386">
        <v>34</v>
      </c>
      <c r="B95" s="387"/>
      <c r="C95" s="105" t="str">
        <f>IF(②選手情報入力!C43="","",②選手情報入力!C43)</f>
        <v/>
      </c>
      <c r="D95" s="384" t="str">
        <f>IF(②選手情報入力!D43="","",②選手情報入力!D43)</f>
        <v/>
      </c>
      <c r="E95" s="384"/>
      <c r="F95" s="384"/>
      <c r="G95" s="384"/>
      <c r="H95" s="388" t="str">
        <f>IF(②選手情報入力!F43="","",②選手情報入力!F43)</f>
        <v/>
      </c>
      <c r="I95" s="388"/>
      <c r="J95" s="388"/>
      <c r="K95" s="388"/>
      <c r="L95" s="388"/>
      <c r="M95" s="388"/>
      <c r="N95" s="105" t="str">
        <f>IF(②選手情報入力!H43="","",②選手情報入力!H43)</f>
        <v/>
      </c>
      <c r="O95" s="105" t="str">
        <f>IF(②選手情報入力!G43="","",②選手情報入力!G43)</f>
        <v/>
      </c>
      <c r="P95" s="106" t="str">
        <f>IF(②選手情報入力!I43="","",VLOOKUP(②選手情報入力!I43,種目情報!$N$4:$O$88,2,FALSE))</f>
        <v/>
      </c>
      <c r="Q95" s="106" t="str">
        <f>IF(②選手情報入力!K43="","",VLOOKUP(②選手情報入力!K43,種目情報!$N$4:$O$72,2,FALSE))</f>
        <v/>
      </c>
      <c r="R95" s="106" t="str">
        <f>IF(②選手情報入力!M43="","",VLOOKUP(②選手情報入力!M43,種目情報!$N$4:$O$72,2,FALSE))</f>
        <v/>
      </c>
      <c r="S95" s="106" t="str">
        <f>IF(②選手情報入力!O43="","",②選手情報入力!O43)</f>
        <v/>
      </c>
      <c r="T95" s="384" t="str">
        <f>IF(②選手情報入力!P43="","",②選手情報入力!P43)</f>
        <v/>
      </c>
      <c r="U95" s="385"/>
    </row>
    <row r="96" spans="1:21" ht="39" customHeight="1" x14ac:dyDescent="0.2">
      <c r="A96" s="386">
        <v>35</v>
      </c>
      <c r="B96" s="387"/>
      <c r="C96" s="105" t="str">
        <f>IF(②選手情報入力!C44="","",②選手情報入力!C44)</f>
        <v/>
      </c>
      <c r="D96" s="384" t="str">
        <f>IF(②選手情報入力!D44="","",②選手情報入力!D44)</f>
        <v/>
      </c>
      <c r="E96" s="384"/>
      <c r="F96" s="384"/>
      <c r="G96" s="384"/>
      <c r="H96" s="388" t="str">
        <f>IF(②選手情報入力!F44="","",②選手情報入力!F44)</f>
        <v/>
      </c>
      <c r="I96" s="388"/>
      <c r="J96" s="388"/>
      <c r="K96" s="388"/>
      <c r="L96" s="388"/>
      <c r="M96" s="388"/>
      <c r="N96" s="105" t="str">
        <f>IF(②選手情報入力!H44="","",②選手情報入力!H44)</f>
        <v/>
      </c>
      <c r="O96" s="105" t="str">
        <f>IF(②選手情報入力!G44="","",②選手情報入力!G44)</f>
        <v/>
      </c>
      <c r="P96" s="106" t="str">
        <f>IF(②選手情報入力!I44="","",VLOOKUP(②選手情報入力!I44,種目情報!$N$4:$O$88,2,FALSE))</f>
        <v/>
      </c>
      <c r="Q96" s="106" t="str">
        <f>IF(②選手情報入力!K44="","",VLOOKUP(②選手情報入力!K44,種目情報!$N$4:$O$72,2,FALSE))</f>
        <v/>
      </c>
      <c r="R96" s="106" t="str">
        <f>IF(②選手情報入力!M44="","",VLOOKUP(②選手情報入力!M44,種目情報!$N$4:$O$72,2,FALSE))</f>
        <v/>
      </c>
      <c r="S96" s="106" t="str">
        <f>IF(②選手情報入力!O44="","",②選手情報入力!O44)</f>
        <v/>
      </c>
      <c r="T96" s="384" t="str">
        <f>IF(②選手情報入力!P44="","",②選手情報入力!P44)</f>
        <v/>
      </c>
      <c r="U96" s="385"/>
    </row>
    <row r="97" spans="1:21" ht="39" customHeight="1" x14ac:dyDescent="0.2">
      <c r="A97" s="386">
        <v>36</v>
      </c>
      <c r="B97" s="387"/>
      <c r="C97" s="105" t="str">
        <f>IF(②選手情報入力!C45="","",②選手情報入力!C45)</f>
        <v/>
      </c>
      <c r="D97" s="384" t="str">
        <f>IF(②選手情報入力!D45="","",②選手情報入力!D45)</f>
        <v/>
      </c>
      <c r="E97" s="384"/>
      <c r="F97" s="384"/>
      <c r="G97" s="384"/>
      <c r="H97" s="388" t="str">
        <f>IF(②選手情報入力!F45="","",②選手情報入力!F45)</f>
        <v/>
      </c>
      <c r="I97" s="388"/>
      <c r="J97" s="388"/>
      <c r="K97" s="388"/>
      <c r="L97" s="388"/>
      <c r="M97" s="388"/>
      <c r="N97" s="105" t="str">
        <f>IF(②選手情報入力!H45="","",②選手情報入力!H45)</f>
        <v/>
      </c>
      <c r="O97" s="105" t="str">
        <f>IF(②選手情報入力!G45="","",②選手情報入力!G45)</f>
        <v/>
      </c>
      <c r="P97" s="106" t="str">
        <f>IF(②選手情報入力!I45="","",VLOOKUP(②選手情報入力!I45,種目情報!$N$4:$O$88,2,FALSE))</f>
        <v/>
      </c>
      <c r="Q97" s="106" t="str">
        <f>IF(②選手情報入力!K45="","",VLOOKUP(②選手情報入力!K45,種目情報!$N$4:$O$72,2,FALSE))</f>
        <v/>
      </c>
      <c r="R97" s="106" t="str">
        <f>IF(②選手情報入力!M45="","",VLOOKUP(②選手情報入力!M45,種目情報!$N$4:$O$72,2,FALSE))</f>
        <v/>
      </c>
      <c r="S97" s="106" t="str">
        <f>IF(②選手情報入力!O45="","",②選手情報入力!O45)</f>
        <v/>
      </c>
      <c r="T97" s="384" t="str">
        <f>IF(②選手情報入力!P45="","",②選手情報入力!P45)</f>
        <v/>
      </c>
      <c r="U97" s="385"/>
    </row>
    <row r="98" spans="1:21" ht="39" customHeight="1" x14ac:dyDescent="0.2">
      <c r="A98" s="386">
        <v>37</v>
      </c>
      <c r="B98" s="387"/>
      <c r="C98" s="105" t="str">
        <f>IF(②選手情報入力!C46="","",②選手情報入力!C46)</f>
        <v/>
      </c>
      <c r="D98" s="384" t="str">
        <f>IF(②選手情報入力!D46="","",②選手情報入力!D46)</f>
        <v/>
      </c>
      <c r="E98" s="384"/>
      <c r="F98" s="384"/>
      <c r="G98" s="384"/>
      <c r="H98" s="388" t="str">
        <f>IF(②選手情報入力!F46="","",②選手情報入力!F46)</f>
        <v/>
      </c>
      <c r="I98" s="388"/>
      <c r="J98" s="388"/>
      <c r="K98" s="388"/>
      <c r="L98" s="388"/>
      <c r="M98" s="388"/>
      <c r="N98" s="105" t="str">
        <f>IF(②選手情報入力!H46="","",②選手情報入力!H46)</f>
        <v/>
      </c>
      <c r="O98" s="105" t="str">
        <f>IF(②選手情報入力!G46="","",②選手情報入力!G46)</f>
        <v/>
      </c>
      <c r="P98" s="106" t="str">
        <f>IF(②選手情報入力!I46="","",VLOOKUP(②選手情報入力!I46,種目情報!$N$4:$O$88,2,FALSE))</f>
        <v/>
      </c>
      <c r="Q98" s="106" t="str">
        <f>IF(②選手情報入力!K46="","",VLOOKUP(②選手情報入力!K46,種目情報!$N$4:$O$72,2,FALSE))</f>
        <v/>
      </c>
      <c r="R98" s="106" t="str">
        <f>IF(②選手情報入力!M46="","",VLOOKUP(②選手情報入力!M46,種目情報!$N$4:$O$72,2,FALSE))</f>
        <v/>
      </c>
      <c r="S98" s="106" t="str">
        <f>IF(②選手情報入力!O46="","",②選手情報入力!O46)</f>
        <v/>
      </c>
      <c r="T98" s="384" t="str">
        <f>IF(②選手情報入力!P46="","",②選手情報入力!P46)</f>
        <v/>
      </c>
      <c r="U98" s="385"/>
    </row>
    <row r="99" spans="1:21" ht="39" customHeight="1" x14ac:dyDescent="0.2">
      <c r="A99" s="386">
        <v>38</v>
      </c>
      <c r="B99" s="387"/>
      <c r="C99" s="105" t="str">
        <f>IF(②選手情報入力!C47="","",②選手情報入力!C47)</f>
        <v/>
      </c>
      <c r="D99" s="384" t="str">
        <f>IF(②選手情報入力!D47="","",②選手情報入力!D47)</f>
        <v/>
      </c>
      <c r="E99" s="384"/>
      <c r="F99" s="384"/>
      <c r="G99" s="384"/>
      <c r="H99" s="388" t="str">
        <f>IF(②選手情報入力!F47="","",②選手情報入力!F47)</f>
        <v/>
      </c>
      <c r="I99" s="388"/>
      <c r="J99" s="388"/>
      <c r="K99" s="388"/>
      <c r="L99" s="388"/>
      <c r="M99" s="388"/>
      <c r="N99" s="105" t="str">
        <f>IF(②選手情報入力!H47="","",②選手情報入力!H47)</f>
        <v/>
      </c>
      <c r="O99" s="105" t="str">
        <f>IF(②選手情報入力!G47="","",②選手情報入力!G47)</f>
        <v/>
      </c>
      <c r="P99" s="106" t="str">
        <f>IF(②選手情報入力!I47="","",VLOOKUP(②選手情報入力!I47,種目情報!$N$4:$O$88,2,FALSE))</f>
        <v/>
      </c>
      <c r="Q99" s="106" t="str">
        <f>IF(②選手情報入力!K47="","",VLOOKUP(②選手情報入力!K47,種目情報!$N$4:$O$72,2,FALSE))</f>
        <v/>
      </c>
      <c r="R99" s="106" t="str">
        <f>IF(②選手情報入力!M47="","",VLOOKUP(②選手情報入力!M47,種目情報!$N$4:$O$72,2,FALSE))</f>
        <v/>
      </c>
      <c r="S99" s="106" t="str">
        <f>IF(②選手情報入力!O47="","",②選手情報入力!O47)</f>
        <v/>
      </c>
      <c r="T99" s="384" t="str">
        <f>IF(②選手情報入力!P47="","",②選手情報入力!P47)</f>
        <v/>
      </c>
      <c r="U99" s="385"/>
    </row>
    <row r="100" spans="1:21" ht="39" customHeight="1" x14ac:dyDescent="0.2">
      <c r="A100" s="386">
        <v>39</v>
      </c>
      <c r="B100" s="387"/>
      <c r="C100" s="105" t="str">
        <f>IF(②選手情報入力!C48="","",②選手情報入力!C48)</f>
        <v/>
      </c>
      <c r="D100" s="384" t="str">
        <f>IF(②選手情報入力!D48="","",②選手情報入力!D48)</f>
        <v/>
      </c>
      <c r="E100" s="384"/>
      <c r="F100" s="384"/>
      <c r="G100" s="384"/>
      <c r="H100" s="388" t="str">
        <f>IF(②選手情報入力!F48="","",②選手情報入力!F48)</f>
        <v/>
      </c>
      <c r="I100" s="388"/>
      <c r="J100" s="388"/>
      <c r="K100" s="388"/>
      <c r="L100" s="388"/>
      <c r="M100" s="388"/>
      <c r="N100" s="105" t="str">
        <f>IF(②選手情報入力!H48="","",②選手情報入力!H48)</f>
        <v/>
      </c>
      <c r="O100" s="105" t="str">
        <f>IF(②選手情報入力!G48="","",②選手情報入力!G48)</f>
        <v/>
      </c>
      <c r="P100" s="106" t="str">
        <f>IF(②選手情報入力!I48="","",VLOOKUP(②選手情報入力!I48,種目情報!$N$4:$O$88,2,FALSE))</f>
        <v/>
      </c>
      <c r="Q100" s="106" t="str">
        <f>IF(②選手情報入力!K48="","",VLOOKUP(②選手情報入力!K48,種目情報!$N$4:$O$72,2,FALSE))</f>
        <v/>
      </c>
      <c r="R100" s="106" t="str">
        <f>IF(②選手情報入力!M48="","",VLOOKUP(②選手情報入力!M48,種目情報!$N$4:$O$72,2,FALSE))</f>
        <v/>
      </c>
      <c r="S100" s="106" t="str">
        <f>IF(②選手情報入力!O48="","",②選手情報入力!O48)</f>
        <v/>
      </c>
      <c r="T100" s="384" t="str">
        <f>IF(②選手情報入力!P48="","",②選手情報入力!P48)</f>
        <v/>
      </c>
      <c r="U100" s="385"/>
    </row>
    <row r="101" spans="1:21" ht="39" customHeight="1" x14ac:dyDescent="0.2">
      <c r="A101" s="386">
        <v>40</v>
      </c>
      <c r="B101" s="387"/>
      <c r="C101" s="105" t="str">
        <f>IF(②選手情報入力!C49="","",②選手情報入力!C49)</f>
        <v/>
      </c>
      <c r="D101" s="384" t="str">
        <f>IF(②選手情報入力!D49="","",②選手情報入力!D49)</f>
        <v/>
      </c>
      <c r="E101" s="384"/>
      <c r="F101" s="384"/>
      <c r="G101" s="384"/>
      <c r="H101" s="388" t="str">
        <f>IF(②選手情報入力!F49="","",②選手情報入力!F49)</f>
        <v/>
      </c>
      <c r="I101" s="388"/>
      <c r="J101" s="388"/>
      <c r="K101" s="388"/>
      <c r="L101" s="388"/>
      <c r="M101" s="388"/>
      <c r="N101" s="105" t="str">
        <f>IF(②選手情報入力!H49="","",②選手情報入力!H49)</f>
        <v/>
      </c>
      <c r="O101" s="105" t="str">
        <f>IF(②選手情報入力!G49="","",②選手情報入力!G49)</f>
        <v/>
      </c>
      <c r="P101" s="106" t="str">
        <f>IF(②選手情報入力!I49="","",VLOOKUP(②選手情報入力!I49,種目情報!$N$4:$O$88,2,FALSE))</f>
        <v/>
      </c>
      <c r="Q101" s="106" t="str">
        <f>IF(②選手情報入力!K49="","",VLOOKUP(②選手情報入力!K49,種目情報!$N$4:$O$72,2,FALSE))</f>
        <v/>
      </c>
      <c r="R101" s="106" t="str">
        <f>IF(②選手情報入力!M49="","",VLOOKUP(②選手情報入力!M49,種目情報!$N$4:$O$72,2,FALSE))</f>
        <v/>
      </c>
      <c r="S101" s="106" t="str">
        <f>IF(②選手情報入力!O49="","",②選手情報入力!O49)</f>
        <v/>
      </c>
      <c r="T101" s="384" t="str">
        <f>IF(②選手情報入力!P49="","",②選手情報入力!P49)</f>
        <v/>
      </c>
      <c r="U101" s="385"/>
    </row>
    <row r="102" spans="1:21" ht="39" customHeight="1" x14ac:dyDescent="0.2">
      <c r="A102" s="386">
        <v>41</v>
      </c>
      <c r="B102" s="387"/>
      <c r="C102" s="105" t="str">
        <f>IF(②選手情報入力!C50="","",②選手情報入力!C50)</f>
        <v/>
      </c>
      <c r="D102" s="384" t="str">
        <f>IF(②選手情報入力!D50="","",②選手情報入力!D50)</f>
        <v/>
      </c>
      <c r="E102" s="384"/>
      <c r="F102" s="384"/>
      <c r="G102" s="384"/>
      <c r="H102" s="388" t="str">
        <f>IF(②選手情報入力!F50="","",②選手情報入力!F50)</f>
        <v/>
      </c>
      <c r="I102" s="388"/>
      <c r="J102" s="388"/>
      <c r="K102" s="388"/>
      <c r="L102" s="388"/>
      <c r="M102" s="388"/>
      <c r="N102" s="105" t="str">
        <f>IF(②選手情報入力!H50="","",②選手情報入力!H50)</f>
        <v/>
      </c>
      <c r="O102" s="105" t="str">
        <f>IF(②選手情報入力!G50="","",②選手情報入力!G50)</f>
        <v/>
      </c>
      <c r="P102" s="106" t="str">
        <f>IF(②選手情報入力!I50="","",VLOOKUP(②選手情報入力!I50,種目情報!$N$4:$O$88,2,FALSE))</f>
        <v/>
      </c>
      <c r="Q102" s="106" t="str">
        <f>IF(②選手情報入力!K50="","",VLOOKUP(②選手情報入力!K50,種目情報!$N$4:$O$72,2,FALSE))</f>
        <v/>
      </c>
      <c r="R102" s="106" t="str">
        <f>IF(②選手情報入力!M50="","",VLOOKUP(②選手情報入力!M50,種目情報!$N$4:$O$72,2,FALSE))</f>
        <v/>
      </c>
      <c r="S102" s="106" t="str">
        <f>IF(②選手情報入力!O50="","",②選手情報入力!O50)</f>
        <v/>
      </c>
      <c r="T102" s="384" t="str">
        <f>IF(②選手情報入力!P50="","",②選手情報入力!P50)</f>
        <v/>
      </c>
      <c r="U102" s="385"/>
    </row>
    <row r="103" spans="1:21" ht="39" customHeight="1" x14ac:dyDescent="0.2">
      <c r="A103" s="386">
        <v>42</v>
      </c>
      <c r="B103" s="387"/>
      <c r="C103" s="105" t="str">
        <f>IF(②選手情報入力!C51="","",②選手情報入力!C51)</f>
        <v/>
      </c>
      <c r="D103" s="384" t="str">
        <f>IF(②選手情報入力!D51="","",②選手情報入力!D51)</f>
        <v/>
      </c>
      <c r="E103" s="384"/>
      <c r="F103" s="384"/>
      <c r="G103" s="384"/>
      <c r="H103" s="388" t="str">
        <f>IF(②選手情報入力!F51="","",②選手情報入力!F51)</f>
        <v/>
      </c>
      <c r="I103" s="388"/>
      <c r="J103" s="388"/>
      <c r="K103" s="388"/>
      <c r="L103" s="388"/>
      <c r="M103" s="388"/>
      <c r="N103" s="105" t="str">
        <f>IF(②選手情報入力!H51="","",②選手情報入力!H51)</f>
        <v/>
      </c>
      <c r="O103" s="105" t="str">
        <f>IF(②選手情報入力!G51="","",②選手情報入力!G51)</f>
        <v/>
      </c>
      <c r="P103" s="106" t="str">
        <f>IF(②選手情報入力!I51="","",VLOOKUP(②選手情報入力!I51,種目情報!$N$4:$O$88,2,FALSE))</f>
        <v/>
      </c>
      <c r="Q103" s="106" t="str">
        <f>IF(②選手情報入力!K51="","",VLOOKUP(②選手情報入力!K51,種目情報!$N$4:$O$72,2,FALSE))</f>
        <v/>
      </c>
      <c r="R103" s="106" t="str">
        <f>IF(②選手情報入力!M51="","",VLOOKUP(②選手情報入力!M51,種目情報!$N$4:$O$72,2,FALSE))</f>
        <v/>
      </c>
      <c r="S103" s="106" t="str">
        <f>IF(②選手情報入力!O51="","",②選手情報入力!O51)</f>
        <v/>
      </c>
      <c r="T103" s="384" t="str">
        <f>IF(②選手情報入力!P51="","",②選手情報入力!P51)</f>
        <v/>
      </c>
      <c r="U103" s="385"/>
    </row>
    <row r="104" spans="1:21" ht="39" customHeight="1" x14ac:dyDescent="0.2">
      <c r="A104" s="386">
        <v>43</v>
      </c>
      <c r="B104" s="387"/>
      <c r="C104" s="105" t="str">
        <f>IF(②選手情報入力!C52="","",②選手情報入力!C52)</f>
        <v/>
      </c>
      <c r="D104" s="384" t="str">
        <f>IF(②選手情報入力!D52="","",②選手情報入力!D52)</f>
        <v/>
      </c>
      <c r="E104" s="384"/>
      <c r="F104" s="384"/>
      <c r="G104" s="384"/>
      <c r="H104" s="388" t="str">
        <f>IF(②選手情報入力!F52="","",②選手情報入力!F52)</f>
        <v/>
      </c>
      <c r="I104" s="388"/>
      <c r="J104" s="388"/>
      <c r="K104" s="388"/>
      <c r="L104" s="388"/>
      <c r="M104" s="388"/>
      <c r="N104" s="105" t="str">
        <f>IF(②選手情報入力!H52="","",②選手情報入力!H52)</f>
        <v/>
      </c>
      <c r="O104" s="105" t="str">
        <f>IF(②選手情報入力!G52="","",②選手情報入力!G52)</f>
        <v/>
      </c>
      <c r="P104" s="106" t="str">
        <f>IF(②選手情報入力!I52="","",VLOOKUP(②選手情報入力!I52,種目情報!$N$4:$O$88,2,FALSE))</f>
        <v/>
      </c>
      <c r="Q104" s="106" t="str">
        <f>IF(②選手情報入力!K52="","",VLOOKUP(②選手情報入力!K52,種目情報!$N$4:$O$72,2,FALSE))</f>
        <v/>
      </c>
      <c r="R104" s="106" t="str">
        <f>IF(②選手情報入力!M52="","",VLOOKUP(②選手情報入力!M52,種目情報!$N$4:$O$72,2,FALSE))</f>
        <v/>
      </c>
      <c r="S104" s="106" t="str">
        <f>IF(②選手情報入力!O52="","",②選手情報入力!O52)</f>
        <v/>
      </c>
      <c r="T104" s="384" t="str">
        <f>IF(②選手情報入力!P52="","",②選手情報入力!P52)</f>
        <v/>
      </c>
      <c r="U104" s="385"/>
    </row>
    <row r="105" spans="1:21" ht="39" customHeight="1" x14ac:dyDescent="0.2">
      <c r="A105" s="386">
        <v>44</v>
      </c>
      <c r="B105" s="387"/>
      <c r="C105" s="105" t="str">
        <f>IF(②選手情報入力!C53="","",②選手情報入力!C53)</f>
        <v/>
      </c>
      <c r="D105" s="384" t="str">
        <f>IF(②選手情報入力!D53="","",②選手情報入力!D53)</f>
        <v/>
      </c>
      <c r="E105" s="384"/>
      <c r="F105" s="384"/>
      <c r="G105" s="384"/>
      <c r="H105" s="388" t="str">
        <f>IF(②選手情報入力!F53="","",②選手情報入力!F53)</f>
        <v/>
      </c>
      <c r="I105" s="388"/>
      <c r="J105" s="388"/>
      <c r="K105" s="388"/>
      <c r="L105" s="388"/>
      <c r="M105" s="388"/>
      <c r="N105" s="105" t="str">
        <f>IF(②選手情報入力!H53="","",②選手情報入力!H53)</f>
        <v/>
      </c>
      <c r="O105" s="105" t="str">
        <f>IF(②選手情報入力!G53="","",②選手情報入力!G53)</f>
        <v/>
      </c>
      <c r="P105" s="106" t="str">
        <f>IF(②選手情報入力!I53="","",VLOOKUP(②選手情報入力!I53,種目情報!$N$4:$O$88,2,FALSE))</f>
        <v/>
      </c>
      <c r="Q105" s="106" t="str">
        <f>IF(②選手情報入力!K53="","",VLOOKUP(②選手情報入力!K53,種目情報!$N$4:$O$72,2,FALSE))</f>
        <v/>
      </c>
      <c r="R105" s="106" t="str">
        <f>IF(②選手情報入力!M53="","",VLOOKUP(②選手情報入力!M53,種目情報!$N$4:$O$72,2,FALSE))</f>
        <v/>
      </c>
      <c r="S105" s="106" t="str">
        <f>IF(②選手情報入力!O53="","",②選手情報入力!O53)</f>
        <v/>
      </c>
      <c r="T105" s="384" t="str">
        <f>IF(②選手情報入力!P53="","",②選手情報入力!P53)</f>
        <v/>
      </c>
      <c r="U105" s="385"/>
    </row>
    <row r="106" spans="1:21" ht="39" customHeight="1" thickBot="1" x14ac:dyDescent="0.25">
      <c r="A106" s="344">
        <v>45</v>
      </c>
      <c r="B106" s="345"/>
      <c r="C106" s="109" t="str">
        <f>IF(②選手情報入力!C54="","",②選手情報入力!C54)</f>
        <v/>
      </c>
      <c r="D106" s="346" t="str">
        <f>IF(②選手情報入力!D54="","",②選手情報入力!D54)</f>
        <v/>
      </c>
      <c r="E106" s="346"/>
      <c r="F106" s="346"/>
      <c r="G106" s="346"/>
      <c r="H106" s="347" t="str">
        <f>IF(②選手情報入力!F54="","",②選手情報入力!F54)</f>
        <v/>
      </c>
      <c r="I106" s="347"/>
      <c r="J106" s="347"/>
      <c r="K106" s="347"/>
      <c r="L106" s="347"/>
      <c r="M106" s="347"/>
      <c r="N106" s="109" t="str">
        <f>IF(②選手情報入力!H54="","",②選手情報入力!H54)</f>
        <v/>
      </c>
      <c r="O106" s="109" t="str">
        <f>IF(②選手情報入力!G54="","",②選手情報入力!G54)</f>
        <v/>
      </c>
      <c r="P106" s="110" t="str">
        <f>IF(②選手情報入力!I54="","",VLOOKUP(②選手情報入力!I54,種目情報!$N$4:$O$88,2,FALSE))</f>
        <v/>
      </c>
      <c r="Q106" s="110" t="str">
        <f>IF(②選手情報入力!K54="","",VLOOKUP(②選手情報入力!K54,種目情報!$N$4:$O$72,2,FALSE))</f>
        <v/>
      </c>
      <c r="R106" s="110" t="str">
        <f>IF(②選手情報入力!M54="","",VLOOKUP(②選手情報入力!M54,種目情報!$N$4:$O$72,2,FALSE))</f>
        <v/>
      </c>
      <c r="S106" s="110" t="str">
        <f>IF(②選手情報入力!O54="","",②選手情報入力!O54)</f>
        <v/>
      </c>
      <c r="T106" s="346" t="str">
        <f>IF(②選手情報入力!P54="","",②選手情報入力!P54)</f>
        <v/>
      </c>
      <c r="U106" s="348"/>
    </row>
    <row r="107" spans="1:21" ht="6" customHeight="1" x14ac:dyDescent="0.2">
      <c r="A107" s="74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104"/>
      <c r="S107" s="104"/>
      <c r="T107" s="104"/>
      <c r="U107" s="102"/>
    </row>
    <row r="108" spans="1:21" ht="15" customHeight="1" x14ac:dyDescent="0.3">
      <c r="A108" s="68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0"/>
      <c r="R108" s="69"/>
      <c r="S108" s="70" t="s">
        <v>142</v>
      </c>
      <c r="T108" s="108"/>
      <c r="U108" s="103" t="s">
        <v>281</v>
      </c>
    </row>
    <row r="109" spans="1:21" ht="21" customHeight="1" x14ac:dyDescent="0.3">
      <c r="A109" s="71" t="s">
        <v>143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100"/>
      <c r="R109" s="72" t="s">
        <v>144</v>
      </c>
      <c r="S109" s="73"/>
      <c r="T109" s="76"/>
      <c r="U109" s="102"/>
    </row>
    <row r="110" spans="1:21" ht="21" customHeight="1" x14ac:dyDescent="0.3">
      <c r="A110" s="74"/>
      <c r="B110" s="72" t="s">
        <v>145</v>
      </c>
      <c r="C110" s="407"/>
      <c r="D110" s="407"/>
      <c r="E110" s="72" t="s">
        <v>1</v>
      </c>
      <c r="F110" s="75" t="s">
        <v>146</v>
      </c>
      <c r="G110" s="75"/>
      <c r="H110" s="75"/>
      <c r="I110" s="75"/>
      <c r="J110" s="75"/>
      <c r="K110" s="75"/>
      <c r="L110" s="76"/>
      <c r="M110" s="51"/>
      <c r="N110" s="51"/>
      <c r="O110" s="51"/>
      <c r="P110" s="51"/>
      <c r="Q110" s="51"/>
      <c r="R110" s="51"/>
      <c r="S110" s="77" t="s">
        <v>147</v>
      </c>
      <c r="T110" s="107"/>
      <c r="U110" s="102" t="s">
        <v>281</v>
      </c>
    </row>
    <row r="111" spans="1:21" ht="14" x14ac:dyDescent="0.2">
      <c r="A111" s="408"/>
      <c r="B111" s="403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102"/>
    </row>
    <row r="112" spans="1:21" ht="14" x14ac:dyDescent="0.2">
      <c r="A112" s="408"/>
      <c r="B112" s="403"/>
      <c r="C112" s="51" t="s">
        <v>148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102"/>
    </row>
    <row r="113" spans="1:21" ht="14" x14ac:dyDescent="0.2">
      <c r="A113" s="408"/>
      <c r="B113" s="403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102"/>
    </row>
    <row r="114" spans="1:21" ht="17.25" customHeight="1" x14ac:dyDescent="0.2">
      <c r="A114" s="408"/>
      <c r="B114" s="403"/>
      <c r="C114" s="409" t="s">
        <v>282</v>
      </c>
      <c r="D114" s="409"/>
      <c r="E114" s="409"/>
      <c r="F114" s="409"/>
      <c r="G114" s="409"/>
      <c r="H114" s="409"/>
      <c r="I114" s="409"/>
      <c r="J114" s="409"/>
      <c r="K114" s="409"/>
      <c r="L114" s="51"/>
      <c r="M114" s="51"/>
      <c r="N114" s="51"/>
      <c r="O114" s="51"/>
      <c r="P114" s="51"/>
      <c r="Q114" s="51"/>
      <c r="R114" s="51"/>
      <c r="S114" s="51"/>
      <c r="T114" s="51"/>
      <c r="U114" s="102"/>
    </row>
    <row r="115" spans="1:21" s="78" customFormat="1" ht="21.75" customHeight="1" x14ac:dyDescent="0.3">
      <c r="A115" s="408"/>
      <c r="B115" s="403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  <c r="P115" s="54" t="s">
        <v>149</v>
      </c>
      <c r="Q115" s="349"/>
      <c r="R115" s="349"/>
      <c r="S115" s="349"/>
      <c r="T115" s="52" t="s">
        <v>150</v>
      </c>
      <c r="U115" s="103"/>
    </row>
    <row r="116" spans="1:21" ht="13.5" thickBot="1" x14ac:dyDescent="0.25">
      <c r="A116" s="382"/>
      <c r="B116" s="383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80"/>
    </row>
    <row r="117" spans="1:21" customFormat="1" ht="7.5" customHeight="1" x14ac:dyDescent="0.2"/>
    <row r="118" spans="1:21" ht="33.75" customHeight="1" x14ac:dyDescent="0.2">
      <c r="T118" s="350" t="str">
        <f>$T$4</f>
        <v/>
      </c>
      <c r="U118" s="351"/>
    </row>
    <row r="119" spans="1:21" ht="25.5" x14ac:dyDescent="0.2">
      <c r="B119" s="352" t="s">
        <v>131</v>
      </c>
      <c r="C119" s="352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</row>
    <row r="120" spans="1:21" ht="13.5" thickBot="1" x14ac:dyDescent="0.25"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21" ht="14.25" customHeight="1" thickBot="1" x14ac:dyDescent="0.25">
      <c r="P121" s="353" t="s">
        <v>132</v>
      </c>
      <c r="Q121" s="354"/>
      <c r="R121" s="357" t="str">
        <f>$R$7</f>
        <v/>
      </c>
      <c r="S121" s="358"/>
      <c r="T121" s="358"/>
      <c r="U121" s="359"/>
    </row>
    <row r="122" spans="1:21" ht="14.25" customHeight="1" thickBot="1" x14ac:dyDescent="0.25">
      <c r="A122" s="363" t="s">
        <v>67</v>
      </c>
      <c r="B122" s="364"/>
      <c r="C122" s="365"/>
      <c r="D122" s="357" t="str">
        <f>$D$8</f>
        <v>令和２年度西三河高等学校学年別陸上競技大会</v>
      </c>
      <c r="E122" s="358"/>
      <c r="F122" s="358"/>
      <c r="G122" s="358"/>
      <c r="H122" s="359"/>
      <c r="K122" s="65"/>
      <c r="P122" s="355"/>
      <c r="Q122" s="356"/>
      <c r="R122" s="360"/>
      <c r="S122" s="361"/>
      <c r="T122" s="361"/>
      <c r="U122" s="362"/>
    </row>
    <row r="123" spans="1:21" ht="15" customHeight="1" thickBot="1" x14ac:dyDescent="0.25">
      <c r="A123" s="363"/>
      <c r="B123" s="364"/>
      <c r="C123" s="365"/>
      <c r="D123" s="360"/>
      <c r="E123" s="361"/>
      <c r="F123" s="361"/>
      <c r="G123" s="361"/>
      <c r="H123" s="362"/>
      <c r="I123" s="83"/>
      <c r="J123" s="83"/>
      <c r="K123" s="83"/>
      <c r="L123" s="83"/>
      <c r="M123" s="83"/>
      <c r="N123" s="83"/>
      <c r="O123" s="66"/>
      <c r="P123" s="354"/>
      <c r="Q123" s="354"/>
      <c r="R123" s="367"/>
      <c r="S123" s="367"/>
      <c r="T123" s="66"/>
    </row>
    <row r="124" spans="1:21" ht="15" customHeight="1" thickBot="1" x14ac:dyDescent="0.25">
      <c r="A124" s="363" t="s">
        <v>133</v>
      </c>
      <c r="B124" s="364"/>
      <c r="C124" s="365"/>
      <c r="D124" s="368" t="s">
        <v>265</v>
      </c>
      <c r="E124" s="369"/>
      <c r="F124" s="369"/>
      <c r="G124" s="369"/>
      <c r="H124" s="370"/>
      <c r="I124" s="83"/>
      <c r="J124" s="83"/>
      <c r="K124" s="83"/>
      <c r="L124" s="83"/>
      <c r="M124" s="83"/>
      <c r="N124" s="83"/>
      <c r="O124" s="66"/>
      <c r="P124" s="366"/>
      <c r="Q124" s="366"/>
      <c r="R124" s="366"/>
      <c r="S124" s="366"/>
      <c r="T124" s="374">
        <v>4</v>
      </c>
    </row>
    <row r="125" spans="1:21" ht="14.25" customHeight="1" thickBot="1" x14ac:dyDescent="0.25">
      <c r="A125" s="363"/>
      <c r="B125" s="364"/>
      <c r="C125" s="365"/>
      <c r="D125" s="371"/>
      <c r="E125" s="372"/>
      <c r="F125" s="372"/>
      <c r="G125" s="372"/>
      <c r="H125" s="373"/>
      <c r="I125" s="367"/>
      <c r="J125" s="367"/>
      <c r="K125" s="367"/>
      <c r="L125" s="367"/>
      <c r="M125" s="367"/>
      <c r="N125" s="84"/>
      <c r="O125" s="66"/>
      <c r="P125" s="66"/>
      <c r="Q125" s="66"/>
      <c r="R125" s="66"/>
      <c r="S125" s="67" t="s">
        <v>134</v>
      </c>
      <c r="T125" s="375"/>
      <c r="U125" s="101"/>
    </row>
    <row r="126" spans="1:21" ht="7.5" customHeight="1" thickBot="1" x14ac:dyDescent="0.25"/>
    <row r="127" spans="1:21" ht="24" customHeight="1" x14ac:dyDescent="0.2">
      <c r="A127" s="376" t="s">
        <v>135</v>
      </c>
      <c r="B127" s="377"/>
      <c r="C127" s="378"/>
      <c r="D127" s="379" t="str">
        <f>$D$13</f>
        <v/>
      </c>
      <c r="E127" s="380"/>
      <c r="F127" s="380"/>
      <c r="G127" s="380"/>
      <c r="H127" s="380"/>
      <c r="I127" s="380"/>
      <c r="J127" s="380"/>
      <c r="K127" s="380"/>
      <c r="L127" s="380"/>
      <c r="M127" s="380"/>
      <c r="N127" s="380"/>
      <c r="O127" s="380"/>
      <c r="P127" s="380"/>
      <c r="Q127" s="380"/>
      <c r="R127" s="380"/>
      <c r="S127" s="380"/>
      <c r="T127" s="380"/>
      <c r="U127" s="381"/>
    </row>
    <row r="128" spans="1:21" ht="24" customHeight="1" x14ac:dyDescent="0.2">
      <c r="A128" s="397" t="s">
        <v>136</v>
      </c>
      <c r="B128" s="398"/>
      <c r="C128" s="399"/>
      <c r="D128" s="400" t="str">
        <f>$D$14</f>
        <v/>
      </c>
      <c r="E128" s="401"/>
      <c r="F128" s="401"/>
      <c r="G128" s="401"/>
      <c r="H128" s="401"/>
      <c r="I128" s="401"/>
      <c r="J128" s="401"/>
      <c r="K128" s="401"/>
      <c r="L128" s="401"/>
      <c r="M128" s="402"/>
      <c r="N128" s="403"/>
      <c r="O128" s="403"/>
      <c r="P128" s="403"/>
      <c r="Q128" s="403"/>
      <c r="R128" s="403"/>
      <c r="S128" s="403"/>
      <c r="T128" s="403"/>
      <c r="U128" s="404"/>
    </row>
    <row r="129" spans="1:21" ht="36" customHeight="1" thickBot="1" x14ac:dyDescent="0.25">
      <c r="A129" s="405" t="s">
        <v>137</v>
      </c>
      <c r="B129" s="391"/>
      <c r="C129" s="85" t="s">
        <v>138</v>
      </c>
      <c r="D129" s="389" t="s">
        <v>141</v>
      </c>
      <c r="E129" s="390"/>
      <c r="F129" s="390"/>
      <c r="G129" s="391"/>
      <c r="H129" s="389" t="s">
        <v>139</v>
      </c>
      <c r="I129" s="390"/>
      <c r="J129" s="390"/>
      <c r="K129" s="390"/>
      <c r="L129" s="390"/>
      <c r="M129" s="391"/>
      <c r="N129" s="85" t="s">
        <v>2</v>
      </c>
      <c r="O129" s="85" t="s">
        <v>40</v>
      </c>
      <c r="P129" s="389" t="s">
        <v>140</v>
      </c>
      <c r="Q129" s="390"/>
      <c r="R129" s="391"/>
      <c r="S129" s="85" t="s">
        <v>152</v>
      </c>
      <c r="T129" s="389" t="s">
        <v>151</v>
      </c>
      <c r="U129" s="392"/>
    </row>
    <row r="130" spans="1:21" ht="39" customHeight="1" x14ac:dyDescent="0.2">
      <c r="A130" s="393">
        <v>46</v>
      </c>
      <c r="B130" s="394"/>
      <c r="C130" s="94" t="str">
        <f>IF(②選手情報入力!C55="","",②選手情報入力!C55)</f>
        <v/>
      </c>
      <c r="D130" s="395" t="str">
        <f>IF(②選手情報入力!D55="","",②選手情報入力!D55)</f>
        <v/>
      </c>
      <c r="E130" s="395"/>
      <c r="F130" s="395"/>
      <c r="G130" s="395"/>
      <c r="H130" s="406" t="str">
        <f>IF(②選手情報入力!F55="","",②選手情報入力!F55)</f>
        <v/>
      </c>
      <c r="I130" s="406"/>
      <c r="J130" s="406"/>
      <c r="K130" s="406"/>
      <c r="L130" s="406"/>
      <c r="M130" s="406"/>
      <c r="N130" s="94" t="str">
        <f>IF(②選手情報入力!H55="","",②選手情報入力!H55)</f>
        <v/>
      </c>
      <c r="O130" s="94" t="str">
        <f>IF(②選手情報入力!G55="","",②選手情報入力!G55)</f>
        <v/>
      </c>
      <c r="P130" s="95" t="str">
        <f>IF(②選手情報入力!I55="","",VLOOKUP(②選手情報入力!I55,種目情報!$N$4:$O$88,2,FALSE))</f>
        <v/>
      </c>
      <c r="Q130" s="95" t="str">
        <f>IF(②選手情報入力!K55="","",VLOOKUP(②選手情報入力!K55,種目情報!$N$4:$O$72,2,FALSE))</f>
        <v/>
      </c>
      <c r="R130" s="95" t="str">
        <f>IF(②選手情報入力!M55="","",VLOOKUP(②選手情報入力!M55,種目情報!$N$4:$O$72,2,FALSE))</f>
        <v/>
      </c>
      <c r="S130" s="95" t="str">
        <f>IF(②選手情報入力!O55="","",②選手情報入力!O55)</f>
        <v/>
      </c>
      <c r="T130" s="395" t="str">
        <f>IF(②選手情報入力!P55="","",②選手情報入力!P55)</f>
        <v/>
      </c>
      <c r="U130" s="396"/>
    </row>
    <row r="131" spans="1:21" ht="39" customHeight="1" x14ac:dyDescent="0.2">
      <c r="A131" s="386">
        <v>47</v>
      </c>
      <c r="B131" s="387"/>
      <c r="C131" s="105" t="str">
        <f>IF(②選手情報入力!C56="","",②選手情報入力!C56)</f>
        <v/>
      </c>
      <c r="D131" s="384" t="str">
        <f>IF(②選手情報入力!D56="","",②選手情報入力!D56)</f>
        <v/>
      </c>
      <c r="E131" s="384"/>
      <c r="F131" s="384"/>
      <c r="G131" s="384"/>
      <c r="H131" s="388" t="str">
        <f>IF(②選手情報入力!F56="","",②選手情報入力!F56)</f>
        <v/>
      </c>
      <c r="I131" s="388"/>
      <c r="J131" s="388"/>
      <c r="K131" s="388"/>
      <c r="L131" s="388"/>
      <c r="M131" s="388"/>
      <c r="N131" s="105" t="str">
        <f>IF(②選手情報入力!H56="","",②選手情報入力!H56)</f>
        <v/>
      </c>
      <c r="O131" s="105" t="str">
        <f>IF(②選手情報入力!G56="","",②選手情報入力!G56)</f>
        <v/>
      </c>
      <c r="P131" s="106" t="str">
        <f>IF(②選手情報入力!I56="","",VLOOKUP(②選手情報入力!I56,種目情報!$N$4:$O$88,2,FALSE))</f>
        <v/>
      </c>
      <c r="Q131" s="106" t="str">
        <f>IF(②選手情報入力!K56="","",VLOOKUP(②選手情報入力!K56,種目情報!$N$4:$O$72,2,FALSE))</f>
        <v/>
      </c>
      <c r="R131" s="106" t="str">
        <f>IF(②選手情報入力!M56="","",VLOOKUP(②選手情報入力!M56,種目情報!$N$4:$O$72,2,FALSE))</f>
        <v/>
      </c>
      <c r="S131" s="106" t="str">
        <f>IF(②選手情報入力!O56="","",②選手情報入力!O56)</f>
        <v/>
      </c>
      <c r="T131" s="384" t="str">
        <f>IF(②選手情報入力!P56="","",②選手情報入力!P56)</f>
        <v/>
      </c>
      <c r="U131" s="385"/>
    </row>
    <row r="132" spans="1:21" ht="39" customHeight="1" x14ac:dyDescent="0.2">
      <c r="A132" s="386">
        <v>48</v>
      </c>
      <c r="B132" s="387"/>
      <c r="C132" s="105" t="str">
        <f>IF(②選手情報入力!C57="","",②選手情報入力!C57)</f>
        <v/>
      </c>
      <c r="D132" s="384" t="str">
        <f>IF(②選手情報入力!D57="","",②選手情報入力!D57)</f>
        <v/>
      </c>
      <c r="E132" s="384"/>
      <c r="F132" s="384"/>
      <c r="G132" s="384"/>
      <c r="H132" s="388" t="str">
        <f>IF(②選手情報入力!F57="","",②選手情報入力!F57)</f>
        <v/>
      </c>
      <c r="I132" s="388"/>
      <c r="J132" s="388"/>
      <c r="K132" s="388"/>
      <c r="L132" s="388"/>
      <c r="M132" s="388"/>
      <c r="N132" s="105" t="str">
        <f>IF(②選手情報入力!H57="","",②選手情報入力!H57)</f>
        <v/>
      </c>
      <c r="O132" s="105" t="str">
        <f>IF(②選手情報入力!G57="","",②選手情報入力!G57)</f>
        <v/>
      </c>
      <c r="P132" s="106" t="str">
        <f>IF(②選手情報入力!I57="","",VLOOKUP(②選手情報入力!I57,種目情報!$N$4:$O$88,2,FALSE))</f>
        <v/>
      </c>
      <c r="Q132" s="106" t="str">
        <f>IF(②選手情報入力!K57="","",VLOOKUP(②選手情報入力!K57,種目情報!$N$4:$O$72,2,FALSE))</f>
        <v/>
      </c>
      <c r="R132" s="106" t="str">
        <f>IF(②選手情報入力!M57="","",VLOOKUP(②選手情報入力!M57,種目情報!$N$4:$O$72,2,FALSE))</f>
        <v/>
      </c>
      <c r="S132" s="106" t="str">
        <f>IF(②選手情報入力!O57="","",②選手情報入力!O57)</f>
        <v/>
      </c>
      <c r="T132" s="384" t="str">
        <f>IF(②選手情報入力!P57="","",②選手情報入力!P57)</f>
        <v/>
      </c>
      <c r="U132" s="385"/>
    </row>
    <row r="133" spans="1:21" ht="39" customHeight="1" x14ac:dyDescent="0.2">
      <c r="A133" s="386">
        <v>49</v>
      </c>
      <c r="B133" s="387"/>
      <c r="C133" s="105" t="str">
        <f>IF(②選手情報入力!C58="","",②選手情報入力!C58)</f>
        <v/>
      </c>
      <c r="D133" s="384" t="str">
        <f>IF(②選手情報入力!D58="","",②選手情報入力!D58)</f>
        <v/>
      </c>
      <c r="E133" s="384"/>
      <c r="F133" s="384"/>
      <c r="G133" s="384"/>
      <c r="H133" s="388" t="str">
        <f>IF(②選手情報入力!F58="","",②選手情報入力!F58)</f>
        <v/>
      </c>
      <c r="I133" s="388"/>
      <c r="J133" s="388"/>
      <c r="K133" s="388"/>
      <c r="L133" s="388"/>
      <c r="M133" s="388"/>
      <c r="N133" s="105" t="str">
        <f>IF(②選手情報入力!H58="","",②選手情報入力!H58)</f>
        <v/>
      </c>
      <c r="O133" s="105" t="str">
        <f>IF(②選手情報入力!G58="","",②選手情報入力!G58)</f>
        <v/>
      </c>
      <c r="P133" s="106" t="str">
        <f>IF(②選手情報入力!I58="","",VLOOKUP(②選手情報入力!I58,種目情報!$N$4:$O$88,2,FALSE))</f>
        <v/>
      </c>
      <c r="Q133" s="106" t="str">
        <f>IF(②選手情報入力!K58="","",VLOOKUP(②選手情報入力!K58,種目情報!$N$4:$O$72,2,FALSE))</f>
        <v/>
      </c>
      <c r="R133" s="106" t="str">
        <f>IF(②選手情報入力!M58="","",VLOOKUP(②選手情報入力!M58,種目情報!$N$4:$O$72,2,FALSE))</f>
        <v/>
      </c>
      <c r="S133" s="106" t="str">
        <f>IF(②選手情報入力!O58="","",②選手情報入力!O58)</f>
        <v/>
      </c>
      <c r="T133" s="384" t="str">
        <f>IF(②選手情報入力!P58="","",②選手情報入力!P58)</f>
        <v/>
      </c>
      <c r="U133" s="385"/>
    </row>
    <row r="134" spans="1:21" ht="39" customHeight="1" x14ac:dyDescent="0.2">
      <c r="A134" s="386">
        <v>50</v>
      </c>
      <c r="B134" s="387"/>
      <c r="C134" s="105" t="str">
        <f>IF(②選手情報入力!C59="","",②選手情報入力!C59)</f>
        <v/>
      </c>
      <c r="D134" s="384" t="str">
        <f>IF(②選手情報入力!D59="","",②選手情報入力!D59)</f>
        <v/>
      </c>
      <c r="E134" s="384"/>
      <c r="F134" s="384"/>
      <c r="G134" s="384"/>
      <c r="H134" s="388" t="str">
        <f>IF(②選手情報入力!F59="","",②選手情報入力!F59)</f>
        <v/>
      </c>
      <c r="I134" s="388"/>
      <c r="J134" s="388"/>
      <c r="K134" s="388"/>
      <c r="L134" s="388"/>
      <c r="M134" s="388"/>
      <c r="N134" s="105" t="str">
        <f>IF(②選手情報入力!H59="","",②選手情報入力!H59)</f>
        <v/>
      </c>
      <c r="O134" s="105" t="str">
        <f>IF(②選手情報入力!G59="","",②選手情報入力!G59)</f>
        <v/>
      </c>
      <c r="P134" s="106" t="str">
        <f>IF(②選手情報入力!I59="","",VLOOKUP(②選手情報入力!I59,種目情報!$N$4:$O$88,2,FALSE))</f>
        <v/>
      </c>
      <c r="Q134" s="106" t="str">
        <f>IF(②選手情報入力!K59="","",VLOOKUP(②選手情報入力!K59,種目情報!$N$4:$O$72,2,FALSE))</f>
        <v/>
      </c>
      <c r="R134" s="106" t="str">
        <f>IF(②選手情報入力!M59="","",VLOOKUP(②選手情報入力!M59,種目情報!$N$4:$O$72,2,FALSE))</f>
        <v/>
      </c>
      <c r="S134" s="106" t="str">
        <f>IF(②選手情報入力!O59="","",②選手情報入力!O59)</f>
        <v/>
      </c>
      <c r="T134" s="384" t="str">
        <f>IF(②選手情報入力!P59="","",②選手情報入力!P59)</f>
        <v/>
      </c>
      <c r="U134" s="385"/>
    </row>
    <row r="135" spans="1:21" ht="39" customHeight="1" x14ac:dyDescent="0.2">
      <c r="A135" s="386">
        <v>51</v>
      </c>
      <c r="B135" s="387"/>
      <c r="C135" s="105" t="str">
        <f>IF(②選手情報入力!C60="","",②選手情報入力!C60)</f>
        <v/>
      </c>
      <c r="D135" s="384" t="str">
        <f>IF(②選手情報入力!D60="","",②選手情報入力!D60)</f>
        <v/>
      </c>
      <c r="E135" s="384"/>
      <c r="F135" s="384"/>
      <c r="G135" s="384"/>
      <c r="H135" s="388" t="str">
        <f>IF(②選手情報入力!F60="","",②選手情報入力!F60)</f>
        <v/>
      </c>
      <c r="I135" s="388"/>
      <c r="J135" s="388"/>
      <c r="K135" s="388"/>
      <c r="L135" s="388"/>
      <c r="M135" s="388"/>
      <c r="N135" s="105" t="str">
        <f>IF(②選手情報入力!H60="","",②選手情報入力!H60)</f>
        <v/>
      </c>
      <c r="O135" s="105" t="str">
        <f>IF(②選手情報入力!G60="","",②選手情報入力!G60)</f>
        <v/>
      </c>
      <c r="P135" s="106" t="str">
        <f>IF(②選手情報入力!I60="","",VLOOKUP(②選手情報入力!I60,種目情報!$N$4:$O$88,2,FALSE))</f>
        <v/>
      </c>
      <c r="Q135" s="106" t="str">
        <f>IF(②選手情報入力!K60="","",VLOOKUP(②選手情報入力!K60,種目情報!$N$4:$O$72,2,FALSE))</f>
        <v/>
      </c>
      <c r="R135" s="106" t="str">
        <f>IF(②選手情報入力!M60="","",VLOOKUP(②選手情報入力!M60,種目情報!$N$4:$O$72,2,FALSE))</f>
        <v/>
      </c>
      <c r="S135" s="106" t="str">
        <f>IF(②選手情報入力!O60="","",②選手情報入力!O60)</f>
        <v/>
      </c>
      <c r="T135" s="384" t="str">
        <f>IF(②選手情報入力!P60="","",②選手情報入力!P60)</f>
        <v/>
      </c>
      <c r="U135" s="385"/>
    </row>
    <row r="136" spans="1:21" ht="39" customHeight="1" x14ac:dyDescent="0.2">
      <c r="A136" s="386">
        <v>52</v>
      </c>
      <c r="B136" s="387"/>
      <c r="C136" s="105" t="str">
        <f>IF(②選手情報入力!C61="","",②選手情報入力!C61)</f>
        <v/>
      </c>
      <c r="D136" s="384" t="str">
        <f>IF(②選手情報入力!D61="","",②選手情報入力!D61)</f>
        <v/>
      </c>
      <c r="E136" s="384"/>
      <c r="F136" s="384"/>
      <c r="G136" s="384"/>
      <c r="H136" s="388" t="str">
        <f>IF(②選手情報入力!F61="","",②選手情報入力!F61)</f>
        <v/>
      </c>
      <c r="I136" s="388"/>
      <c r="J136" s="388"/>
      <c r="K136" s="388"/>
      <c r="L136" s="388"/>
      <c r="M136" s="388"/>
      <c r="N136" s="105" t="str">
        <f>IF(②選手情報入力!H61="","",②選手情報入力!H61)</f>
        <v/>
      </c>
      <c r="O136" s="105" t="str">
        <f>IF(②選手情報入力!G61="","",②選手情報入力!G61)</f>
        <v/>
      </c>
      <c r="P136" s="106" t="str">
        <f>IF(②選手情報入力!I61="","",VLOOKUP(②選手情報入力!I61,種目情報!$N$4:$O$88,2,FALSE))</f>
        <v/>
      </c>
      <c r="Q136" s="106" t="str">
        <f>IF(②選手情報入力!K61="","",VLOOKUP(②選手情報入力!K61,種目情報!$N$4:$O$72,2,FALSE))</f>
        <v/>
      </c>
      <c r="R136" s="106" t="str">
        <f>IF(②選手情報入力!M61="","",VLOOKUP(②選手情報入力!M61,種目情報!$N$4:$O$72,2,FALSE))</f>
        <v/>
      </c>
      <c r="S136" s="106" t="str">
        <f>IF(②選手情報入力!O61="","",②選手情報入力!O61)</f>
        <v/>
      </c>
      <c r="T136" s="384" t="str">
        <f>IF(②選手情報入力!P61="","",②選手情報入力!P61)</f>
        <v/>
      </c>
      <c r="U136" s="385"/>
    </row>
    <row r="137" spans="1:21" ht="39" customHeight="1" x14ac:dyDescent="0.2">
      <c r="A137" s="386">
        <v>53</v>
      </c>
      <c r="B137" s="387"/>
      <c r="C137" s="105" t="str">
        <f>IF(②選手情報入力!C62="","",②選手情報入力!C62)</f>
        <v/>
      </c>
      <c r="D137" s="384" t="str">
        <f>IF(②選手情報入力!D62="","",②選手情報入力!D62)</f>
        <v/>
      </c>
      <c r="E137" s="384"/>
      <c r="F137" s="384"/>
      <c r="G137" s="384"/>
      <c r="H137" s="388" t="str">
        <f>IF(②選手情報入力!F62="","",②選手情報入力!F62)</f>
        <v/>
      </c>
      <c r="I137" s="388"/>
      <c r="J137" s="388"/>
      <c r="K137" s="388"/>
      <c r="L137" s="388"/>
      <c r="M137" s="388"/>
      <c r="N137" s="105" t="str">
        <f>IF(②選手情報入力!H62="","",②選手情報入力!H62)</f>
        <v/>
      </c>
      <c r="O137" s="105" t="str">
        <f>IF(②選手情報入力!G62="","",②選手情報入力!G62)</f>
        <v/>
      </c>
      <c r="P137" s="106" t="str">
        <f>IF(②選手情報入力!I62="","",VLOOKUP(②選手情報入力!I62,種目情報!$N$4:$O$88,2,FALSE))</f>
        <v/>
      </c>
      <c r="Q137" s="106" t="str">
        <f>IF(②選手情報入力!K62="","",VLOOKUP(②選手情報入力!K62,種目情報!$N$4:$O$72,2,FALSE))</f>
        <v/>
      </c>
      <c r="R137" s="106" t="str">
        <f>IF(②選手情報入力!M62="","",VLOOKUP(②選手情報入力!M62,種目情報!$N$4:$O$72,2,FALSE))</f>
        <v/>
      </c>
      <c r="S137" s="106" t="str">
        <f>IF(②選手情報入力!O62="","",②選手情報入力!O62)</f>
        <v/>
      </c>
      <c r="T137" s="384" t="str">
        <f>IF(②選手情報入力!P62="","",②選手情報入力!P62)</f>
        <v/>
      </c>
      <c r="U137" s="385"/>
    </row>
    <row r="138" spans="1:21" ht="39" customHeight="1" x14ac:dyDescent="0.2">
      <c r="A138" s="386">
        <v>54</v>
      </c>
      <c r="B138" s="387"/>
      <c r="C138" s="105" t="str">
        <f>IF(②選手情報入力!C63="","",②選手情報入力!C63)</f>
        <v/>
      </c>
      <c r="D138" s="384" t="str">
        <f>IF(②選手情報入力!D63="","",②選手情報入力!D63)</f>
        <v/>
      </c>
      <c r="E138" s="384"/>
      <c r="F138" s="384"/>
      <c r="G138" s="384"/>
      <c r="H138" s="388" t="str">
        <f>IF(②選手情報入力!F63="","",②選手情報入力!F63)</f>
        <v/>
      </c>
      <c r="I138" s="388"/>
      <c r="J138" s="388"/>
      <c r="K138" s="388"/>
      <c r="L138" s="388"/>
      <c r="M138" s="388"/>
      <c r="N138" s="105" t="str">
        <f>IF(②選手情報入力!H63="","",②選手情報入力!H63)</f>
        <v/>
      </c>
      <c r="O138" s="105" t="str">
        <f>IF(②選手情報入力!G63="","",②選手情報入力!G63)</f>
        <v/>
      </c>
      <c r="P138" s="106" t="str">
        <f>IF(②選手情報入力!I63="","",VLOOKUP(②選手情報入力!I63,種目情報!$N$4:$O$88,2,FALSE))</f>
        <v/>
      </c>
      <c r="Q138" s="106" t="str">
        <f>IF(②選手情報入力!K63="","",VLOOKUP(②選手情報入力!K63,種目情報!$N$4:$O$72,2,FALSE))</f>
        <v/>
      </c>
      <c r="R138" s="106" t="str">
        <f>IF(②選手情報入力!M63="","",VLOOKUP(②選手情報入力!M63,種目情報!$N$4:$O$72,2,FALSE))</f>
        <v/>
      </c>
      <c r="S138" s="106" t="str">
        <f>IF(②選手情報入力!O63="","",②選手情報入力!O63)</f>
        <v/>
      </c>
      <c r="T138" s="384" t="str">
        <f>IF(②選手情報入力!P63="","",②選手情報入力!P63)</f>
        <v/>
      </c>
      <c r="U138" s="385"/>
    </row>
    <row r="139" spans="1:21" ht="39" customHeight="1" x14ac:dyDescent="0.2">
      <c r="A139" s="386">
        <v>55</v>
      </c>
      <c r="B139" s="387"/>
      <c r="C139" s="105" t="str">
        <f>IF(②選手情報入力!C64="","",②選手情報入力!C64)</f>
        <v/>
      </c>
      <c r="D139" s="384" t="str">
        <f>IF(②選手情報入力!D64="","",②選手情報入力!D64)</f>
        <v/>
      </c>
      <c r="E139" s="384"/>
      <c r="F139" s="384"/>
      <c r="G139" s="384"/>
      <c r="H139" s="388" t="str">
        <f>IF(②選手情報入力!F64="","",②選手情報入力!F64)</f>
        <v/>
      </c>
      <c r="I139" s="388"/>
      <c r="J139" s="388"/>
      <c r="K139" s="388"/>
      <c r="L139" s="388"/>
      <c r="M139" s="388"/>
      <c r="N139" s="105" t="str">
        <f>IF(②選手情報入力!H64="","",②選手情報入力!H64)</f>
        <v/>
      </c>
      <c r="O139" s="105" t="str">
        <f>IF(②選手情報入力!G64="","",②選手情報入力!G64)</f>
        <v/>
      </c>
      <c r="P139" s="106" t="str">
        <f>IF(②選手情報入力!I64="","",VLOOKUP(②選手情報入力!I64,種目情報!$N$4:$O$88,2,FALSE))</f>
        <v/>
      </c>
      <c r="Q139" s="106" t="str">
        <f>IF(②選手情報入力!K64="","",VLOOKUP(②選手情報入力!K64,種目情報!$N$4:$O$72,2,FALSE))</f>
        <v/>
      </c>
      <c r="R139" s="106" t="str">
        <f>IF(②選手情報入力!M64="","",VLOOKUP(②選手情報入力!M64,種目情報!$N$4:$O$72,2,FALSE))</f>
        <v/>
      </c>
      <c r="S139" s="106" t="str">
        <f>IF(②選手情報入力!O64="","",②選手情報入力!O64)</f>
        <v/>
      </c>
      <c r="T139" s="384" t="str">
        <f>IF(②選手情報入力!P64="","",②選手情報入力!P64)</f>
        <v/>
      </c>
      <c r="U139" s="385"/>
    </row>
    <row r="140" spans="1:21" ht="39" customHeight="1" x14ac:dyDescent="0.2">
      <c r="A140" s="386">
        <v>56</v>
      </c>
      <c r="B140" s="387"/>
      <c r="C140" s="105" t="str">
        <f>IF(②選手情報入力!C65="","",②選手情報入力!C65)</f>
        <v/>
      </c>
      <c r="D140" s="384" t="str">
        <f>IF(②選手情報入力!D65="","",②選手情報入力!D65)</f>
        <v/>
      </c>
      <c r="E140" s="384"/>
      <c r="F140" s="384"/>
      <c r="G140" s="384"/>
      <c r="H140" s="388" t="str">
        <f>IF(②選手情報入力!F65="","",②選手情報入力!F65)</f>
        <v/>
      </c>
      <c r="I140" s="388"/>
      <c r="J140" s="388"/>
      <c r="K140" s="388"/>
      <c r="L140" s="388"/>
      <c r="M140" s="388"/>
      <c r="N140" s="105" t="str">
        <f>IF(②選手情報入力!H65="","",②選手情報入力!H65)</f>
        <v/>
      </c>
      <c r="O140" s="105" t="str">
        <f>IF(②選手情報入力!G65="","",②選手情報入力!G65)</f>
        <v/>
      </c>
      <c r="P140" s="106" t="str">
        <f>IF(②選手情報入力!I65="","",VLOOKUP(②選手情報入力!I65,種目情報!$N$4:$O$88,2,FALSE))</f>
        <v/>
      </c>
      <c r="Q140" s="106" t="str">
        <f>IF(②選手情報入力!K65="","",VLOOKUP(②選手情報入力!K65,種目情報!$N$4:$O$72,2,FALSE))</f>
        <v/>
      </c>
      <c r="R140" s="106" t="str">
        <f>IF(②選手情報入力!M65="","",VLOOKUP(②選手情報入力!M65,種目情報!$N$4:$O$72,2,FALSE))</f>
        <v/>
      </c>
      <c r="S140" s="106" t="str">
        <f>IF(②選手情報入力!O65="","",②選手情報入力!O65)</f>
        <v/>
      </c>
      <c r="T140" s="384" t="str">
        <f>IF(②選手情報入力!P65="","",②選手情報入力!P65)</f>
        <v/>
      </c>
      <c r="U140" s="385"/>
    </row>
    <row r="141" spans="1:21" ht="39" customHeight="1" x14ac:dyDescent="0.2">
      <c r="A141" s="386">
        <v>57</v>
      </c>
      <c r="B141" s="387"/>
      <c r="C141" s="105" t="str">
        <f>IF(②選手情報入力!C66="","",②選手情報入力!C66)</f>
        <v/>
      </c>
      <c r="D141" s="384" t="str">
        <f>IF(②選手情報入力!D66="","",②選手情報入力!D66)</f>
        <v/>
      </c>
      <c r="E141" s="384"/>
      <c r="F141" s="384"/>
      <c r="G141" s="384"/>
      <c r="H141" s="388" t="str">
        <f>IF(②選手情報入力!F66="","",②選手情報入力!F66)</f>
        <v/>
      </c>
      <c r="I141" s="388"/>
      <c r="J141" s="388"/>
      <c r="K141" s="388"/>
      <c r="L141" s="388"/>
      <c r="M141" s="388"/>
      <c r="N141" s="105" t="str">
        <f>IF(②選手情報入力!H66="","",②選手情報入力!H66)</f>
        <v/>
      </c>
      <c r="O141" s="105" t="str">
        <f>IF(②選手情報入力!G66="","",②選手情報入力!G66)</f>
        <v/>
      </c>
      <c r="P141" s="106" t="str">
        <f>IF(②選手情報入力!I66="","",VLOOKUP(②選手情報入力!I66,種目情報!$N$4:$O$88,2,FALSE))</f>
        <v/>
      </c>
      <c r="Q141" s="106" t="str">
        <f>IF(②選手情報入力!K66="","",VLOOKUP(②選手情報入力!K66,種目情報!$N$4:$O$72,2,FALSE))</f>
        <v/>
      </c>
      <c r="R141" s="106" t="str">
        <f>IF(②選手情報入力!M66="","",VLOOKUP(②選手情報入力!M66,種目情報!$N$4:$O$72,2,FALSE))</f>
        <v/>
      </c>
      <c r="S141" s="106" t="str">
        <f>IF(②選手情報入力!O66="","",②選手情報入力!O66)</f>
        <v/>
      </c>
      <c r="T141" s="384" t="str">
        <f>IF(②選手情報入力!P66="","",②選手情報入力!P66)</f>
        <v/>
      </c>
      <c r="U141" s="385"/>
    </row>
    <row r="142" spans="1:21" ht="39" customHeight="1" x14ac:dyDescent="0.2">
      <c r="A142" s="386">
        <v>58</v>
      </c>
      <c r="B142" s="387"/>
      <c r="C142" s="105" t="str">
        <f>IF(②選手情報入力!C67="","",②選手情報入力!C67)</f>
        <v/>
      </c>
      <c r="D142" s="384" t="str">
        <f>IF(②選手情報入力!D67="","",②選手情報入力!D67)</f>
        <v/>
      </c>
      <c r="E142" s="384"/>
      <c r="F142" s="384"/>
      <c r="G142" s="384"/>
      <c r="H142" s="388" t="str">
        <f>IF(②選手情報入力!F67="","",②選手情報入力!F67)</f>
        <v/>
      </c>
      <c r="I142" s="388"/>
      <c r="J142" s="388"/>
      <c r="K142" s="388"/>
      <c r="L142" s="388"/>
      <c r="M142" s="388"/>
      <c r="N142" s="105" t="str">
        <f>IF(②選手情報入力!H67="","",②選手情報入力!H67)</f>
        <v/>
      </c>
      <c r="O142" s="105" t="str">
        <f>IF(②選手情報入力!G67="","",②選手情報入力!G67)</f>
        <v/>
      </c>
      <c r="P142" s="106" t="str">
        <f>IF(②選手情報入力!I67="","",VLOOKUP(②選手情報入力!I67,種目情報!$N$4:$O$88,2,FALSE))</f>
        <v/>
      </c>
      <c r="Q142" s="106" t="str">
        <f>IF(②選手情報入力!K67="","",VLOOKUP(②選手情報入力!K67,種目情報!$N$4:$O$72,2,FALSE))</f>
        <v/>
      </c>
      <c r="R142" s="106" t="str">
        <f>IF(②選手情報入力!M67="","",VLOOKUP(②選手情報入力!M67,種目情報!$N$4:$O$72,2,FALSE))</f>
        <v/>
      </c>
      <c r="S142" s="106" t="str">
        <f>IF(②選手情報入力!O67="","",②選手情報入力!O67)</f>
        <v/>
      </c>
      <c r="T142" s="384" t="str">
        <f>IF(②選手情報入力!P67="","",②選手情報入力!P67)</f>
        <v/>
      </c>
      <c r="U142" s="385"/>
    </row>
    <row r="143" spans="1:21" ht="39" customHeight="1" x14ac:dyDescent="0.2">
      <c r="A143" s="386">
        <v>59</v>
      </c>
      <c r="B143" s="387"/>
      <c r="C143" s="105" t="str">
        <f>IF(②選手情報入力!C68="","",②選手情報入力!C68)</f>
        <v/>
      </c>
      <c r="D143" s="384" t="str">
        <f>IF(②選手情報入力!D68="","",②選手情報入力!D68)</f>
        <v/>
      </c>
      <c r="E143" s="384"/>
      <c r="F143" s="384"/>
      <c r="G143" s="384"/>
      <c r="H143" s="388" t="str">
        <f>IF(②選手情報入力!F68="","",②選手情報入力!F68)</f>
        <v/>
      </c>
      <c r="I143" s="388"/>
      <c r="J143" s="388"/>
      <c r="K143" s="388"/>
      <c r="L143" s="388"/>
      <c r="M143" s="388"/>
      <c r="N143" s="105" t="str">
        <f>IF(②選手情報入力!H68="","",②選手情報入力!H68)</f>
        <v/>
      </c>
      <c r="O143" s="105" t="str">
        <f>IF(②選手情報入力!G68="","",②選手情報入力!G68)</f>
        <v/>
      </c>
      <c r="P143" s="106" t="str">
        <f>IF(②選手情報入力!I68="","",VLOOKUP(②選手情報入力!I68,種目情報!$N$4:$O$88,2,FALSE))</f>
        <v/>
      </c>
      <c r="Q143" s="106" t="str">
        <f>IF(②選手情報入力!K68="","",VLOOKUP(②選手情報入力!K68,種目情報!$N$4:$O$72,2,FALSE))</f>
        <v/>
      </c>
      <c r="R143" s="106" t="str">
        <f>IF(②選手情報入力!M68="","",VLOOKUP(②選手情報入力!M68,種目情報!$N$4:$O$72,2,FALSE))</f>
        <v/>
      </c>
      <c r="S143" s="106" t="str">
        <f>IF(②選手情報入力!O68="","",②選手情報入力!O68)</f>
        <v/>
      </c>
      <c r="T143" s="384" t="str">
        <f>IF(②選手情報入力!P68="","",②選手情報入力!P68)</f>
        <v/>
      </c>
      <c r="U143" s="385"/>
    </row>
    <row r="144" spans="1:21" ht="39" customHeight="1" thickBot="1" x14ac:dyDescent="0.25">
      <c r="A144" s="344">
        <v>60</v>
      </c>
      <c r="B144" s="345"/>
      <c r="C144" s="109" t="str">
        <f>IF(②選手情報入力!C69="","",②選手情報入力!C69)</f>
        <v/>
      </c>
      <c r="D144" s="346" t="str">
        <f>IF(②選手情報入力!D69="","",②選手情報入力!D69)</f>
        <v/>
      </c>
      <c r="E144" s="346"/>
      <c r="F144" s="346"/>
      <c r="G144" s="346"/>
      <c r="H144" s="347" t="str">
        <f>IF(②選手情報入力!F69="","",②選手情報入力!F69)</f>
        <v/>
      </c>
      <c r="I144" s="347"/>
      <c r="J144" s="347"/>
      <c r="K144" s="347"/>
      <c r="L144" s="347"/>
      <c r="M144" s="347"/>
      <c r="N144" s="109" t="str">
        <f>IF(②選手情報入力!H69="","",②選手情報入力!H69)</f>
        <v/>
      </c>
      <c r="O144" s="109" t="str">
        <f>IF(②選手情報入力!G69="","",②選手情報入力!G69)</f>
        <v/>
      </c>
      <c r="P144" s="110" t="str">
        <f>IF(②選手情報入力!I69="","",VLOOKUP(②選手情報入力!I69,種目情報!$N$4:$O$88,2,FALSE))</f>
        <v/>
      </c>
      <c r="Q144" s="110" t="str">
        <f>IF(②選手情報入力!K69="","",VLOOKUP(②選手情報入力!K69,種目情報!$N$4:$O$72,2,FALSE))</f>
        <v/>
      </c>
      <c r="R144" s="110" t="str">
        <f>IF(②選手情報入力!M69="","",VLOOKUP(②選手情報入力!M69,種目情報!$N$4:$O$72,2,FALSE))</f>
        <v/>
      </c>
      <c r="S144" s="110" t="str">
        <f>IF(②選手情報入力!O69="","",②選手情報入力!O69)</f>
        <v/>
      </c>
      <c r="T144" s="346" t="str">
        <f>IF(②選手情報入力!P69="","",②選手情報入力!P69)</f>
        <v/>
      </c>
      <c r="U144" s="348"/>
    </row>
    <row r="145" spans="1:21" ht="6" customHeight="1" x14ac:dyDescent="0.2">
      <c r="A145" s="74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104"/>
      <c r="S145" s="104"/>
      <c r="T145" s="104"/>
      <c r="U145" s="102"/>
    </row>
    <row r="146" spans="1:21" ht="15" customHeight="1" x14ac:dyDescent="0.3">
      <c r="A146" s="68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0"/>
      <c r="R146" s="69"/>
      <c r="S146" s="70" t="s">
        <v>142</v>
      </c>
      <c r="T146" s="108"/>
      <c r="U146" s="103" t="s">
        <v>281</v>
      </c>
    </row>
    <row r="147" spans="1:21" ht="21" customHeight="1" x14ac:dyDescent="0.3">
      <c r="A147" s="71" t="s">
        <v>143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100"/>
      <c r="R147" s="72" t="s">
        <v>144</v>
      </c>
      <c r="S147" s="73"/>
      <c r="T147" s="76"/>
      <c r="U147" s="102"/>
    </row>
    <row r="148" spans="1:21" ht="21" customHeight="1" x14ac:dyDescent="0.3">
      <c r="A148" s="74"/>
      <c r="B148" s="72" t="s">
        <v>145</v>
      </c>
      <c r="C148" s="407"/>
      <c r="D148" s="407"/>
      <c r="E148" s="72" t="s">
        <v>1</v>
      </c>
      <c r="F148" s="75" t="s">
        <v>146</v>
      </c>
      <c r="G148" s="75"/>
      <c r="H148" s="75"/>
      <c r="I148" s="75"/>
      <c r="J148" s="75"/>
      <c r="K148" s="75"/>
      <c r="L148" s="76"/>
      <c r="M148" s="51"/>
      <c r="N148" s="51"/>
      <c r="O148" s="51"/>
      <c r="P148" s="51"/>
      <c r="Q148" s="51"/>
      <c r="R148" s="51"/>
      <c r="S148" s="77" t="s">
        <v>147</v>
      </c>
      <c r="T148" s="107"/>
      <c r="U148" s="102" t="s">
        <v>281</v>
      </c>
    </row>
    <row r="149" spans="1:21" ht="14" x14ac:dyDescent="0.2">
      <c r="A149" s="408"/>
      <c r="B149" s="403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102"/>
    </row>
    <row r="150" spans="1:21" ht="14" x14ac:dyDescent="0.2">
      <c r="A150" s="408"/>
      <c r="B150" s="403"/>
      <c r="C150" s="51" t="s">
        <v>148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102"/>
    </row>
    <row r="151" spans="1:21" ht="14" x14ac:dyDescent="0.2">
      <c r="A151" s="408"/>
      <c r="B151" s="403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102"/>
    </row>
    <row r="152" spans="1:21" ht="17.25" customHeight="1" x14ac:dyDescent="0.2">
      <c r="A152" s="408"/>
      <c r="B152" s="403"/>
      <c r="C152" s="409" t="s">
        <v>282</v>
      </c>
      <c r="D152" s="409"/>
      <c r="E152" s="409"/>
      <c r="F152" s="409"/>
      <c r="G152" s="409"/>
      <c r="H152" s="409"/>
      <c r="I152" s="409"/>
      <c r="J152" s="409"/>
      <c r="K152" s="409"/>
      <c r="L152" s="51"/>
      <c r="M152" s="51"/>
      <c r="N152" s="51"/>
      <c r="O152" s="51"/>
      <c r="P152" s="51"/>
      <c r="Q152" s="51"/>
      <c r="R152" s="51"/>
      <c r="S152" s="51"/>
      <c r="T152" s="51"/>
      <c r="U152" s="102"/>
    </row>
    <row r="153" spans="1:21" s="78" customFormat="1" ht="21.75" customHeight="1" x14ac:dyDescent="0.3">
      <c r="A153" s="408"/>
      <c r="B153" s="403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3"/>
      <c r="P153" s="54" t="s">
        <v>149</v>
      </c>
      <c r="Q153" s="349"/>
      <c r="R153" s="349"/>
      <c r="S153" s="349"/>
      <c r="T153" s="52" t="s">
        <v>150</v>
      </c>
      <c r="U153" s="103"/>
    </row>
    <row r="154" spans="1:21" ht="13.5" thickBot="1" x14ac:dyDescent="0.25">
      <c r="A154" s="382"/>
      <c r="B154" s="383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80"/>
    </row>
    <row r="155" spans="1:21" customFormat="1" ht="7.5" customHeight="1" x14ac:dyDescent="0.2"/>
    <row r="156" spans="1:21" ht="33.75" customHeight="1" x14ac:dyDescent="0.2">
      <c r="T156" s="350" t="str">
        <f>$T$4</f>
        <v/>
      </c>
      <c r="U156" s="351"/>
    </row>
    <row r="157" spans="1:21" ht="25.5" x14ac:dyDescent="0.2">
      <c r="B157" s="352" t="s">
        <v>131</v>
      </c>
      <c r="C157" s="352"/>
      <c r="D157" s="352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</row>
    <row r="158" spans="1:21" ht="13.5" thickBot="1" x14ac:dyDescent="0.25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</row>
    <row r="159" spans="1:21" ht="14.25" customHeight="1" thickBot="1" x14ac:dyDescent="0.25">
      <c r="P159" s="353" t="s">
        <v>132</v>
      </c>
      <c r="Q159" s="354"/>
      <c r="R159" s="357" t="str">
        <f>$R$7</f>
        <v/>
      </c>
      <c r="S159" s="358"/>
      <c r="T159" s="358"/>
      <c r="U159" s="359"/>
    </row>
    <row r="160" spans="1:21" ht="14.25" customHeight="1" thickBot="1" x14ac:dyDescent="0.25">
      <c r="A160" s="363" t="s">
        <v>67</v>
      </c>
      <c r="B160" s="364"/>
      <c r="C160" s="365"/>
      <c r="D160" s="357" t="str">
        <f>$D$8</f>
        <v>令和２年度西三河高等学校学年別陸上競技大会</v>
      </c>
      <c r="E160" s="358"/>
      <c r="F160" s="358"/>
      <c r="G160" s="358"/>
      <c r="H160" s="359"/>
      <c r="K160" s="65"/>
      <c r="P160" s="355"/>
      <c r="Q160" s="356"/>
      <c r="R160" s="360"/>
      <c r="S160" s="361"/>
      <c r="T160" s="361"/>
      <c r="U160" s="362"/>
    </row>
    <row r="161" spans="1:21" ht="15" customHeight="1" thickBot="1" x14ac:dyDescent="0.25">
      <c r="A161" s="363"/>
      <c r="B161" s="364"/>
      <c r="C161" s="365"/>
      <c r="D161" s="360"/>
      <c r="E161" s="361"/>
      <c r="F161" s="361"/>
      <c r="G161" s="361"/>
      <c r="H161" s="362"/>
      <c r="I161" s="83"/>
      <c r="J161" s="83"/>
      <c r="K161" s="83"/>
      <c r="L161" s="83"/>
      <c r="M161" s="83"/>
      <c r="N161" s="83"/>
      <c r="O161" s="66"/>
      <c r="P161" s="354"/>
      <c r="Q161" s="354"/>
      <c r="R161" s="367"/>
      <c r="S161" s="367"/>
      <c r="T161" s="66"/>
    </row>
    <row r="162" spans="1:21" ht="15" customHeight="1" thickBot="1" x14ac:dyDescent="0.25">
      <c r="A162" s="363" t="s">
        <v>133</v>
      </c>
      <c r="B162" s="364"/>
      <c r="C162" s="365"/>
      <c r="D162" s="368" t="s">
        <v>265</v>
      </c>
      <c r="E162" s="369"/>
      <c r="F162" s="369"/>
      <c r="G162" s="369"/>
      <c r="H162" s="370"/>
      <c r="I162" s="83"/>
      <c r="J162" s="83"/>
      <c r="K162" s="83"/>
      <c r="L162" s="83"/>
      <c r="M162" s="83"/>
      <c r="N162" s="83"/>
      <c r="O162" s="66"/>
      <c r="P162" s="366"/>
      <c r="Q162" s="366"/>
      <c r="R162" s="366"/>
      <c r="S162" s="366"/>
      <c r="T162" s="374">
        <v>5</v>
      </c>
    </row>
    <row r="163" spans="1:21" ht="14.25" customHeight="1" thickBot="1" x14ac:dyDescent="0.25">
      <c r="A163" s="363"/>
      <c r="B163" s="364"/>
      <c r="C163" s="365"/>
      <c r="D163" s="371"/>
      <c r="E163" s="372"/>
      <c r="F163" s="372"/>
      <c r="G163" s="372"/>
      <c r="H163" s="373"/>
      <c r="I163" s="367"/>
      <c r="J163" s="367"/>
      <c r="K163" s="367"/>
      <c r="L163" s="367"/>
      <c r="M163" s="367"/>
      <c r="N163" s="84"/>
      <c r="O163" s="66"/>
      <c r="P163" s="66"/>
      <c r="Q163" s="66"/>
      <c r="R163" s="66"/>
      <c r="S163" s="67" t="s">
        <v>134</v>
      </c>
      <c r="T163" s="375"/>
      <c r="U163" s="101"/>
    </row>
    <row r="164" spans="1:21" ht="7.5" customHeight="1" thickBot="1" x14ac:dyDescent="0.25"/>
    <row r="165" spans="1:21" ht="24" customHeight="1" x14ac:dyDescent="0.2">
      <c r="A165" s="376" t="s">
        <v>135</v>
      </c>
      <c r="B165" s="377"/>
      <c r="C165" s="378"/>
      <c r="D165" s="379" t="str">
        <f>$D$13</f>
        <v/>
      </c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  <c r="U165" s="381"/>
    </row>
    <row r="166" spans="1:21" ht="24" customHeight="1" x14ac:dyDescent="0.2">
      <c r="A166" s="397" t="s">
        <v>136</v>
      </c>
      <c r="B166" s="398"/>
      <c r="C166" s="399"/>
      <c r="D166" s="400" t="str">
        <f>$D$14</f>
        <v/>
      </c>
      <c r="E166" s="401"/>
      <c r="F166" s="401"/>
      <c r="G166" s="401"/>
      <c r="H166" s="401"/>
      <c r="I166" s="401"/>
      <c r="J166" s="401"/>
      <c r="K166" s="401"/>
      <c r="L166" s="401"/>
      <c r="M166" s="402"/>
      <c r="N166" s="403"/>
      <c r="O166" s="403"/>
      <c r="P166" s="403"/>
      <c r="Q166" s="403"/>
      <c r="R166" s="403"/>
      <c r="S166" s="403"/>
      <c r="T166" s="403"/>
      <c r="U166" s="404"/>
    </row>
    <row r="167" spans="1:21" ht="36" customHeight="1" thickBot="1" x14ac:dyDescent="0.25">
      <c r="A167" s="405" t="s">
        <v>137</v>
      </c>
      <c r="B167" s="391"/>
      <c r="C167" s="85" t="s">
        <v>138</v>
      </c>
      <c r="D167" s="389" t="s">
        <v>141</v>
      </c>
      <c r="E167" s="390"/>
      <c r="F167" s="390"/>
      <c r="G167" s="391"/>
      <c r="H167" s="389" t="s">
        <v>139</v>
      </c>
      <c r="I167" s="390"/>
      <c r="J167" s="390"/>
      <c r="K167" s="390"/>
      <c r="L167" s="390"/>
      <c r="M167" s="391"/>
      <c r="N167" s="85" t="s">
        <v>2</v>
      </c>
      <c r="O167" s="85" t="s">
        <v>40</v>
      </c>
      <c r="P167" s="389" t="s">
        <v>140</v>
      </c>
      <c r="Q167" s="390"/>
      <c r="R167" s="391"/>
      <c r="S167" s="85" t="s">
        <v>152</v>
      </c>
      <c r="T167" s="389" t="s">
        <v>151</v>
      </c>
      <c r="U167" s="392"/>
    </row>
    <row r="168" spans="1:21" ht="39" customHeight="1" x14ac:dyDescent="0.2">
      <c r="A168" s="393">
        <v>61</v>
      </c>
      <c r="B168" s="394"/>
      <c r="C168" s="94" t="str">
        <f>IF(②選手情報入力!C70="","",②選手情報入力!C70)</f>
        <v/>
      </c>
      <c r="D168" s="395" t="str">
        <f>IF(②選手情報入力!D70="","",②選手情報入力!D70)</f>
        <v/>
      </c>
      <c r="E168" s="395"/>
      <c r="F168" s="395"/>
      <c r="G168" s="395"/>
      <c r="H168" s="406" t="str">
        <f>IF(②選手情報入力!F70="","",②選手情報入力!F70)</f>
        <v/>
      </c>
      <c r="I168" s="406"/>
      <c r="J168" s="406"/>
      <c r="K168" s="406"/>
      <c r="L168" s="406"/>
      <c r="M168" s="406"/>
      <c r="N168" s="94" t="str">
        <f>IF(②選手情報入力!H70="","",②選手情報入力!H70)</f>
        <v/>
      </c>
      <c r="O168" s="94" t="str">
        <f>IF(②選手情報入力!G70="","",②選手情報入力!G70)</f>
        <v/>
      </c>
      <c r="P168" s="95" t="str">
        <f>IF(②選手情報入力!I70="","",VLOOKUP(②選手情報入力!I70,種目情報!$N$4:$O$88,2,FALSE))</f>
        <v/>
      </c>
      <c r="Q168" s="95" t="str">
        <f>IF(②選手情報入力!K70="","",VLOOKUP(②選手情報入力!K70,種目情報!$N$4:$O$72,2,FALSE))</f>
        <v/>
      </c>
      <c r="R168" s="95" t="str">
        <f>IF(②選手情報入力!M70="","",VLOOKUP(②選手情報入力!M70,種目情報!$N$4:$O$72,2,FALSE))</f>
        <v/>
      </c>
      <c r="S168" s="95" t="str">
        <f>IF(②選手情報入力!O70="","",②選手情報入力!O70)</f>
        <v/>
      </c>
      <c r="T168" s="395" t="str">
        <f>IF(②選手情報入力!P70="","",②選手情報入力!P70)</f>
        <v/>
      </c>
      <c r="U168" s="396"/>
    </row>
    <row r="169" spans="1:21" ht="39" customHeight="1" x14ac:dyDescent="0.2">
      <c r="A169" s="386">
        <v>62</v>
      </c>
      <c r="B169" s="387"/>
      <c r="C169" s="105" t="str">
        <f>IF(②選手情報入力!C71="","",②選手情報入力!C71)</f>
        <v/>
      </c>
      <c r="D169" s="384" t="str">
        <f>IF(②選手情報入力!D71="","",②選手情報入力!D71)</f>
        <v/>
      </c>
      <c r="E169" s="384"/>
      <c r="F169" s="384"/>
      <c r="G169" s="384"/>
      <c r="H169" s="388" t="str">
        <f>IF(②選手情報入力!F71="","",②選手情報入力!F71)</f>
        <v/>
      </c>
      <c r="I169" s="388"/>
      <c r="J169" s="388"/>
      <c r="K169" s="388"/>
      <c r="L169" s="388"/>
      <c r="M169" s="388"/>
      <c r="N169" s="105" t="str">
        <f>IF(②選手情報入力!H71="","",②選手情報入力!H71)</f>
        <v/>
      </c>
      <c r="O169" s="105" t="str">
        <f>IF(②選手情報入力!G71="","",②選手情報入力!G71)</f>
        <v/>
      </c>
      <c r="P169" s="106" t="str">
        <f>IF(②選手情報入力!I71="","",VLOOKUP(②選手情報入力!I71,種目情報!$N$4:$O$88,2,FALSE))</f>
        <v/>
      </c>
      <c r="Q169" s="106" t="str">
        <f>IF(②選手情報入力!K71="","",VLOOKUP(②選手情報入力!K71,種目情報!$N$4:$O$72,2,FALSE))</f>
        <v/>
      </c>
      <c r="R169" s="106" t="str">
        <f>IF(②選手情報入力!M71="","",VLOOKUP(②選手情報入力!M71,種目情報!$N$4:$O$72,2,FALSE))</f>
        <v/>
      </c>
      <c r="S169" s="106" t="str">
        <f>IF(②選手情報入力!O71="","",②選手情報入力!O71)</f>
        <v/>
      </c>
      <c r="T169" s="384" t="str">
        <f>IF(②選手情報入力!P71="","",②選手情報入力!P71)</f>
        <v/>
      </c>
      <c r="U169" s="385"/>
    </row>
    <row r="170" spans="1:21" ht="39" customHeight="1" x14ac:dyDescent="0.2">
      <c r="A170" s="386">
        <v>63</v>
      </c>
      <c r="B170" s="387"/>
      <c r="C170" s="105" t="str">
        <f>IF(②選手情報入力!C72="","",②選手情報入力!C72)</f>
        <v/>
      </c>
      <c r="D170" s="384" t="str">
        <f>IF(②選手情報入力!D72="","",②選手情報入力!D72)</f>
        <v/>
      </c>
      <c r="E170" s="384"/>
      <c r="F170" s="384"/>
      <c r="G170" s="384"/>
      <c r="H170" s="388" t="str">
        <f>IF(②選手情報入力!F72="","",②選手情報入力!F72)</f>
        <v/>
      </c>
      <c r="I170" s="388"/>
      <c r="J170" s="388"/>
      <c r="K170" s="388"/>
      <c r="L170" s="388"/>
      <c r="M170" s="388"/>
      <c r="N170" s="105" t="str">
        <f>IF(②選手情報入力!H72="","",②選手情報入力!H72)</f>
        <v/>
      </c>
      <c r="O170" s="105" t="str">
        <f>IF(②選手情報入力!G72="","",②選手情報入力!G72)</f>
        <v/>
      </c>
      <c r="P170" s="106" t="str">
        <f>IF(②選手情報入力!I72="","",VLOOKUP(②選手情報入力!I72,種目情報!$N$4:$O$88,2,FALSE))</f>
        <v/>
      </c>
      <c r="Q170" s="106" t="str">
        <f>IF(②選手情報入力!K72="","",VLOOKUP(②選手情報入力!K72,種目情報!$N$4:$O$72,2,FALSE))</f>
        <v/>
      </c>
      <c r="R170" s="106" t="str">
        <f>IF(②選手情報入力!M72="","",VLOOKUP(②選手情報入力!M72,種目情報!$N$4:$O$72,2,FALSE))</f>
        <v/>
      </c>
      <c r="S170" s="106" t="str">
        <f>IF(②選手情報入力!O72="","",②選手情報入力!O72)</f>
        <v/>
      </c>
      <c r="T170" s="384" t="str">
        <f>IF(②選手情報入力!P72="","",②選手情報入力!P72)</f>
        <v/>
      </c>
      <c r="U170" s="385"/>
    </row>
    <row r="171" spans="1:21" ht="39" customHeight="1" x14ac:dyDescent="0.2">
      <c r="A171" s="386">
        <v>64</v>
      </c>
      <c r="B171" s="387"/>
      <c r="C171" s="105" t="str">
        <f>IF(②選手情報入力!C73="","",②選手情報入力!C73)</f>
        <v/>
      </c>
      <c r="D171" s="384" t="str">
        <f>IF(②選手情報入力!D73="","",②選手情報入力!D73)</f>
        <v/>
      </c>
      <c r="E171" s="384"/>
      <c r="F171" s="384"/>
      <c r="G171" s="384"/>
      <c r="H171" s="388" t="str">
        <f>IF(②選手情報入力!F73="","",②選手情報入力!F73)</f>
        <v/>
      </c>
      <c r="I171" s="388"/>
      <c r="J171" s="388"/>
      <c r="K171" s="388"/>
      <c r="L171" s="388"/>
      <c r="M171" s="388"/>
      <c r="N171" s="105" t="str">
        <f>IF(②選手情報入力!H73="","",②選手情報入力!H73)</f>
        <v/>
      </c>
      <c r="O171" s="105" t="str">
        <f>IF(②選手情報入力!G73="","",②選手情報入力!G73)</f>
        <v/>
      </c>
      <c r="P171" s="106" t="str">
        <f>IF(②選手情報入力!I73="","",VLOOKUP(②選手情報入力!I73,種目情報!$N$4:$O$88,2,FALSE))</f>
        <v/>
      </c>
      <c r="Q171" s="106" t="str">
        <f>IF(②選手情報入力!K73="","",VLOOKUP(②選手情報入力!K73,種目情報!$N$4:$O$72,2,FALSE))</f>
        <v/>
      </c>
      <c r="R171" s="106" t="str">
        <f>IF(②選手情報入力!M73="","",VLOOKUP(②選手情報入力!M73,種目情報!$N$4:$O$72,2,FALSE))</f>
        <v/>
      </c>
      <c r="S171" s="106" t="str">
        <f>IF(②選手情報入力!O73="","",②選手情報入力!O73)</f>
        <v/>
      </c>
      <c r="T171" s="384" t="str">
        <f>IF(②選手情報入力!P73="","",②選手情報入力!P73)</f>
        <v/>
      </c>
      <c r="U171" s="385"/>
    </row>
    <row r="172" spans="1:21" ht="39" customHeight="1" x14ac:dyDescent="0.2">
      <c r="A172" s="386">
        <v>65</v>
      </c>
      <c r="B172" s="387"/>
      <c r="C172" s="105" t="str">
        <f>IF(②選手情報入力!C74="","",②選手情報入力!C74)</f>
        <v/>
      </c>
      <c r="D172" s="384" t="str">
        <f>IF(②選手情報入力!D74="","",②選手情報入力!D74)</f>
        <v/>
      </c>
      <c r="E172" s="384"/>
      <c r="F172" s="384"/>
      <c r="G172" s="384"/>
      <c r="H172" s="388" t="str">
        <f>IF(②選手情報入力!F74="","",②選手情報入力!F74)</f>
        <v/>
      </c>
      <c r="I172" s="388"/>
      <c r="J172" s="388"/>
      <c r="K172" s="388"/>
      <c r="L172" s="388"/>
      <c r="M172" s="388"/>
      <c r="N172" s="105" t="str">
        <f>IF(②選手情報入力!H74="","",②選手情報入力!H74)</f>
        <v/>
      </c>
      <c r="O172" s="105" t="str">
        <f>IF(②選手情報入力!G74="","",②選手情報入力!G74)</f>
        <v/>
      </c>
      <c r="P172" s="106" t="str">
        <f>IF(②選手情報入力!I74="","",VLOOKUP(②選手情報入力!I74,種目情報!$N$4:$O$88,2,FALSE))</f>
        <v/>
      </c>
      <c r="Q172" s="106" t="str">
        <f>IF(②選手情報入力!K74="","",VLOOKUP(②選手情報入力!K74,種目情報!$N$4:$O$72,2,FALSE))</f>
        <v/>
      </c>
      <c r="R172" s="106" t="str">
        <f>IF(②選手情報入力!M74="","",VLOOKUP(②選手情報入力!M74,種目情報!$N$4:$O$72,2,FALSE))</f>
        <v/>
      </c>
      <c r="S172" s="106" t="str">
        <f>IF(②選手情報入力!O74="","",②選手情報入力!O74)</f>
        <v/>
      </c>
      <c r="T172" s="384" t="str">
        <f>IF(②選手情報入力!P74="","",②選手情報入力!P74)</f>
        <v/>
      </c>
      <c r="U172" s="385"/>
    </row>
    <row r="173" spans="1:21" ht="39" customHeight="1" x14ac:dyDescent="0.2">
      <c r="A173" s="386">
        <v>66</v>
      </c>
      <c r="B173" s="387"/>
      <c r="C173" s="105" t="str">
        <f>IF(②選手情報入力!C75="","",②選手情報入力!C75)</f>
        <v/>
      </c>
      <c r="D173" s="384" t="str">
        <f>IF(②選手情報入力!D75="","",②選手情報入力!D75)</f>
        <v/>
      </c>
      <c r="E173" s="384"/>
      <c r="F173" s="384"/>
      <c r="G173" s="384"/>
      <c r="H173" s="388" t="str">
        <f>IF(②選手情報入力!F75="","",②選手情報入力!F75)</f>
        <v/>
      </c>
      <c r="I173" s="388"/>
      <c r="J173" s="388"/>
      <c r="K173" s="388"/>
      <c r="L173" s="388"/>
      <c r="M173" s="388"/>
      <c r="N173" s="105" t="str">
        <f>IF(②選手情報入力!H75="","",②選手情報入力!H75)</f>
        <v/>
      </c>
      <c r="O173" s="105" t="str">
        <f>IF(②選手情報入力!G75="","",②選手情報入力!G75)</f>
        <v/>
      </c>
      <c r="P173" s="106" t="str">
        <f>IF(②選手情報入力!I75="","",VLOOKUP(②選手情報入力!I75,種目情報!$N$4:$O$88,2,FALSE))</f>
        <v/>
      </c>
      <c r="Q173" s="106" t="str">
        <f>IF(②選手情報入力!K75="","",VLOOKUP(②選手情報入力!K75,種目情報!$N$4:$O$72,2,FALSE))</f>
        <v/>
      </c>
      <c r="R173" s="106" t="str">
        <f>IF(②選手情報入力!M75="","",VLOOKUP(②選手情報入力!M75,種目情報!$N$4:$O$72,2,FALSE))</f>
        <v/>
      </c>
      <c r="S173" s="106" t="str">
        <f>IF(②選手情報入力!O75="","",②選手情報入力!O75)</f>
        <v/>
      </c>
      <c r="T173" s="384" t="str">
        <f>IF(②選手情報入力!P75="","",②選手情報入力!P75)</f>
        <v/>
      </c>
      <c r="U173" s="385"/>
    </row>
    <row r="174" spans="1:21" ht="39" customHeight="1" x14ac:dyDescent="0.2">
      <c r="A174" s="386">
        <v>67</v>
      </c>
      <c r="B174" s="387"/>
      <c r="C174" s="105" t="str">
        <f>IF(②選手情報入力!C76="","",②選手情報入力!C76)</f>
        <v/>
      </c>
      <c r="D174" s="384" t="str">
        <f>IF(②選手情報入力!D76="","",②選手情報入力!D76)</f>
        <v/>
      </c>
      <c r="E174" s="384"/>
      <c r="F174" s="384"/>
      <c r="G174" s="384"/>
      <c r="H174" s="388" t="str">
        <f>IF(②選手情報入力!F76="","",②選手情報入力!F76)</f>
        <v/>
      </c>
      <c r="I174" s="388"/>
      <c r="J174" s="388"/>
      <c r="K174" s="388"/>
      <c r="L174" s="388"/>
      <c r="M174" s="388"/>
      <c r="N174" s="105" t="str">
        <f>IF(②選手情報入力!H76="","",②選手情報入力!H76)</f>
        <v/>
      </c>
      <c r="O174" s="105" t="str">
        <f>IF(②選手情報入力!G76="","",②選手情報入力!G76)</f>
        <v/>
      </c>
      <c r="P174" s="106" t="str">
        <f>IF(②選手情報入力!I76="","",VLOOKUP(②選手情報入力!I76,種目情報!$N$4:$O$88,2,FALSE))</f>
        <v/>
      </c>
      <c r="Q174" s="106" t="str">
        <f>IF(②選手情報入力!K76="","",VLOOKUP(②選手情報入力!K76,種目情報!$N$4:$O$72,2,FALSE))</f>
        <v/>
      </c>
      <c r="R174" s="106" t="str">
        <f>IF(②選手情報入力!M76="","",VLOOKUP(②選手情報入力!M76,種目情報!$N$4:$O$72,2,FALSE))</f>
        <v/>
      </c>
      <c r="S174" s="106" t="str">
        <f>IF(②選手情報入力!O76="","",②選手情報入力!O76)</f>
        <v/>
      </c>
      <c r="T174" s="384" t="str">
        <f>IF(②選手情報入力!P76="","",②選手情報入力!P76)</f>
        <v/>
      </c>
      <c r="U174" s="385"/>
    </row>
    <row r="175" spans="1:21" ht="39" customHeight="1" x14ac:dyDescent="0.2">
      <c r="A175" s="386">
        <v>68</v>
      </c>
      <c r="B175" s="387"/>
      <c r="C175" s="105" t="str">
        <f>IF(②選手情報入力!C77="","",②選手情報入力!C77)</f>
        <v/>
      </c>
      <c r="D175" s="384" t="str">
        <f>IF(②選手情報入力!D77="","",②選手情報入力!D77)</f>
        <v/>
      </c>
      <c r="E175" s="384"/>
      <c r="F175" s="384"/>
      <c r="G175" s="384"/>
      <c r="H175" s="388" t="str">
        <f>IF(②選手情報入力!F77="","",②選手情報入力!F77)</f>
        <v/>
      </c>
      <c r="I175" s="388"/>
      <c r="J175" s="388"/>
      <c r="K175" s="388"/>
      <c r="L175" s="388"/>
      <c r="M175" s="388"/>
      <c r="N175" s="105" t="str">
        <f>IF(②選手情報入力!H77="","",②選手情報入力!H77)</f>
        <v/>
      </c>
      <c r="O175" s="105" t="str">
        <f>IF(②選手情報入力!G77="","",②選手情報入力!G77)</f>
        <v/>
      </c>
      <c r="P175" s="106" t="str">
        <f>IF(②選手情報入力!I77="","",VLOOKUP(②選手情報入力!I77,種目情報!$N$4:$O$88,2,FALSE))</f>
        <v/>
      </c>
      <c r="Q175" s="106" t="str">
        <f>IF(②選手情報入力!K77="","",VLOOKUP(②選手情報入力!K77,種目情報!$N$4:$O$72,2,FALSE))</f>
        <v/>
      </c>
      <c r="R175" s="106" t="str">
        <f>IF(②選手情報入力!M77="","",VLOOKUP(②選手情報入力!M77,種目情報!$N$4:$O$72,2,FALSE))</f>
        <v/>
      </c>
      <c r="S175" s="106" t="str">
        <f>IF(②選手情報入力!O77="","",②選手情報入力!O77)</f>
        <v/>
      </c>
      <c r="T175" s="384" t="str">
        <f>IF(②選手情報入力!P77="","",②選手情報入力!P77)</f>
        <v/>
      </c>
      <c r="U175" s="385"/>
    </row>
    <row r="176" spans="1:21" ht="39" customHeight="1" x14ac:dyDescent="0.2">
      <c r="A176" s="386">
        <v>69</v>
      </c>
      <c r="B176" s="387"/>
      <c r="C176" s="105" t="str">
        <f>IF(②選手情報入力!C78="","",②選手情報入力!C78)</f>
        <v/>
      </c>
      <c r="D176" s="384" t="str">
        <f>IF(②選手情報入力!D78="","",②選手情報入力!D78)</f>
        <v/>
      </c>
      <c r="E176" s="384"/>
      <c r="F176" s="384"/>
      <c r="G176" s="384"/>
      <c r="H176" s="388" t="str">
        <f>IF(②選手情報入力!F78="","",②選手情報入力!F78)</f>
        <v/>
      </c>
      <c r="I176" s="388"/>
      <c r="J176" s="388"/>
      <c r="K176" s="388"/>
      <c r="L176" s="388"/>
      <c r="M176" s="388"/>
      <c r="N176" s="105" t="str">
        <f>IF(②選手情報入力!H78="","",②選手情報入力!H78)</f>
        <v/>
      </c>
      <c r="O176" s="105" t="str">
        <f>IF(②選手情報入力!G78="","",②選手情報入力!G78)</f>
        <v/>
      </c>
      <c r="P176" s="106" t="str">
        <f>IF(②選手情報入力!I78="","",VLOOKUP(②選手情報入力!I78,種目情報!$N$4:$O$88,2,FALSE))</f>
        <v/>
      </c>
      <c r="Q176" s="106" t="str">
        <f>IF(②選手情報入力!K78="","",VLOOKUP(②選手情報入力!K78,種目情報!$N$4:$O$72,2,FALSE))</f>
        <v/>
      </c>
      <c r="R176" s="106" t="str">
        <f>IF(②選手情報入力!M78="","",VLOOKUP(②選手情報入力!M78,種目情報!$N$4:$O$72,2,FALSE))</f>
        <v/>
      </c>
      <c r="S176" s="106" t="str">
        <f>IF(②選手情報入力!O78="","",②選手情報入力!O78)</f>
        <v/>
      </c>
      <c r="T176" s="384" t="str">
        <f>IF(②選手情報入力!P78="","",②選手情報入力!P78)</f>
        <v/>
      </c>
      <c r="U176" s="385"/>
    </row>
    <row r="177" spans="1:21" ht="39" customHeight="1" x14ac:dyDescent="0.2">
      <c r="A177" s="386">
        <v>70</v>
      </c>
      <c r="B177" s="387"/>
      <c r="C177" s="105" t="str">
        <f>IF(②選手情報入力!C79="","",②選手情報入力!C79)</f>
        <v/>
      </c>
      <c r="D177" s="384" t="str">
        <f>IF(②選手情報入力!D79="","",②選手情報入力!D79)</f>
        <v/>
      </c>
      <c r="E177" s="384"/>
      <c r="F177" s="384"/>
      <c r="G177" s="384"/>
      <c r="H177" s="388" t="str">
        <f>IF(②選手情報入力!F79="","",②選手情報入力!F79)</f>
        <v/>
      </c>
      <c r="I177" s="388"/>
      <c r="J177" s="388"/>
      <c r="K177" s="388"/>
      <c r="L177" s="388"/>
      <c r="M177" s="388"/>
      <c r="N177" s="105" t="str">
        <f>IF(②選手情報入力!H79="","",②選手情報入力!H79)</f>
        <v/>
      </c>
      <c r="O177" s="105" t="str">
        <f>IF(②選手情報入力!G79="","",②選手情報入力!G79)</f>
        <v/>
      </c>
      <c r="P177" s="106" t="str">
        <f>IF(②選手情報入力!I79="","",VLOOKUP(②選手情報入力!I79,種目情報!$N$4:$O$88,2,FALSE))</f>
        <v/>
      </c>
      <c r="Q177" s="106" t="str">
        <f>IF(②選手情報入力!K79="","",VLOOKUP(②選手情報入力!K79,種目情報!$N$4:$O$72,2,FALSE))</f>
        <v/>
      </c>
      <c r="R177" s="106" t="str">
        <f>IF(②選手情報入力!M79="","",VLOOKUP(②選手情報入力!M79,種目情報!$N$4:$O$72,2,FALSE))</f>
        <v/>
      </c>
      <c r="S177" s="106" t="str">
        <f>IF(②選手情報入力!O79="","",②選手情報入力!O79)</f>
        <v/>
      </c>
      <c r="T177" s="384" t="str">
        <f>IF(②選手情報入力!P79="","",②選手情報入力!P79)</f>
        <v/>
      </c>
      <c r="U177" s="385"/>
    </row>
    <row r="178" spans="1:21" ht="39" customHeight="1" x14ac:dyDescent="0.2">
      <c r="A178" s="386">
        <v>71</v>
      </c>
      <c r="B178" s="387"/>
      <c r="C178" s="105" t="str">
        <f>IF(②選手情報入力!C80="","",②選手情報入力!C80)</f>
        <v/>
      </c>
      <c r="D178" s="384" t="str">
        <f>IF(②選手情報入力!D80="","",②選手情報入力!D80)</f>
        <v/>
      </c>
      <c r="E178" s="384"/>
      <c r="F178" s="384"/>
      <c r="G178" s="384"/>
      <c r="H178" s="388" t="str">
        <f>IF(②選手情報入力!F80="","",②選手情報入力!F80)</f>
        <v/>
      </c>
      <c r="I178" s="388"/>
      <c r="J178" s="388"/>
      <c r="K178" s="388"/>
      <c r="L178" s="388"/>
      <c r="M178" s="388"/>
      <c r="N178" s="105" t="str">
        <f>IF(②選手情報入力!H80="","",②選手情報入力!H80)</f>
        <v/>
      </c>
      <c r="O178" s="105" t="str">
        <f>IF(②選手情報入力!G80="","",②選手情報入力!G80)</f>
        <v/>
      </c>
      <c r="P178" s="106" t="str">
        <f>IF(②選手情報入力!I80="","",VLOOKUP(②選手情報入力!I80,種目情報!$N$4:$O$88,2,FALSE))</f>
        <v/>
      </c>
      <c r="Q178" s="106" t="str">
        <f>IF(②選手情報入力!K80="","",VLOOKUP(②選手情報入力!K80,種目情報!$N$4:$O$72,2,FALSE))</f>
        <v/>
      </c>
      <c r="R178" s="106" t="str">
        <f>IF(②選手情報入力!M80="","",VLOOKUP(②選手情報入力!M80,種目情報!$N$4:$O$72,2,FALSE))</f>
        <v/>
      </c>
      <c r="S178" s="106" t="str">
        <f>IF(②選手情報入力!O80="","",②選手情報入力!O80)</f>
        <v/>
      </c>
      <c r="T178" s="384" t="str">
        <f>IF(②選手情報入力!P80="","",②選手情報入力!P80)</f>
        <v/>
      </c>
      <c r="U178" s="385"/>
    </row>
    <row r="179" spans="1:21" ht="39" customHeight="1" x14ac:dyDescent="0.2">
      <c r="A179" s="386">
        <v>72</v>
      </c>
      <c r="B179" s="387"/>
      <c r="C179" s="105" t="str">
        <f>IF(②選手情報入力!C81="","",②選手情報入力!C81)</f>
        <v/>
      </c>
      <c r="D179" s="384" t="str">
        <f>IF(②選手情報入力!D81="","",②選手情報入力!D81)</f>
        <v/>
      </c>
      <c r="E179" s="384"/>
      <c r="F179" s="384"/>
      <c r="G179" s="384"/>
      <c r="H179" s="388" t="str">
        <f>IF(②選手情報入力!F81="","",②選手情報入力!F81)</f>
        <v/>
      </c>
      <c r="I179" s="388"/>
      <c r="J179" s="388"/>
      <c r="K179" s="388"/>
      <c r="L179" s="388"/>
      <c r="M179" s="388"/>
      <c r="N179" s="105" t="str">
        <f>IF(②選手情報入力!H81="","",②選手情報入力!H81)</f>
        <v/>
      </c>
      <c r="O179" s="105" t="str">
        <f>IF(②選手情報入力!G81="","",②選手情報入力!G81)</f>
        <v/>
      </c>
      <c r="P179" s="106" t="str">
        <f>IF(②選手情報入力!I81="","",VLOOKUP(②選手情報入力!I81,種目情報!$N$4:$O$88,2,FALSE))</f>
        <v/>
      </c>
      <c r="Q179" s="106" t="str">
        <f>IF(②選手情報入力!K81="","",VLOOKUP(②選手情報入力!K81,種目情報!$N$4:$O$72,2,FALSE))</f>
        <v/>
      </c>
      <c r="R179" s="106" t="str">
        <f>IF(②選手情報入力!M81="","",VLOOKUP(②選手情報入力!M81,種目情報!$N$4:$O$72,2,FALSE))</f>
        <v/>
      </c>
      <c r="S179" s="106" t="str">
        <f>IF(②選手情報入力!O81="","",②選手情報入力!O81)</f>
        <v/>
      </c>
      <c r="T179" s="384" t="str">
        <f>IF(②選手情報入力!P81="","",②選手情報入力!P81)</f>
        <v/>
      </c>
      <c r="U179" s="385"/>
    </row>
    <row r="180" spans="1:21" ht="39" customHeight="1" x14ac:dyDescent="0.2">
      <c r="A180" s="386">
        <v>73</v>
      </c>
      <c r="B180" s="387"/>
      <c r="C180" s="105" t="str">
        <f>IF(②選手情報入力!C82="","",②選手情報入力!C82)</f>
        <v/>
      </c>
      <c r="D180" s="384" t="str">
        <f>IF(②選手情報入力!D82="","",②選手情報入力!D82)</f>
        <v/>
      </c>
      <c r="E180" s="384"/>
      <c r="F180" s="384"/>
      <c r="G180" s="384"/>
      <c r="H180" s="388" t="str">
        <f>IF(②選手情報入力!F82="","",②選手情報入力!F82)</f>
        <v/>
      </c>
      <c r="I180" s="388"/>
      <c r="J180" s="388"/>
      <c r="K180" s="388"/>
      <c r="L180" s="388"/>
      <c r="M180" s="388"/>
      <c r="N180" s="105" t="str">
        <f>IF(②選手情報入力!H82="","",②選手情報入力!H82)</f>
        <v/>
      </c>
      <c r="O180" s="105" t="str">
        <f>IF(②選手情報入力!G82="","",②選手情報入力!G82)</f>
        <v/>
      </c>
      <c r="P180" s="106" t="str">
        <f>IF(②選手情報入力!I82="","",VLOOKUP(②選手情報入力!I82,種目情報!$N$4:$O$88,2,FALSE))</f>
        <v/>
      </c>
      <c r="Q180" s="106" t="str">
        <f>IF(②選手情報入力!K82="","",VLOOKUP(②選手情報入力!K82,種目情報!$N$4:$O$72,2,FALSE))</f>
        <v/>
      </c>
      <c r="R180" s="106" t="str">
        <f>IF(②選手情報入力!M82="","",VLOOKUP(②選手情報入力!M82,種目情報!$N$4:$O$72,2,FALSE))</f>
        <v/>
      </c>
      <c r="S180" s="106" t="str">
        <f>IF(②選手情報入力!O82="","",②選手情報入力!O82)</f>
        <v/>
      </c>
      <c r="T180" s="384" t="str">
        <f>IF(②選手情報入力!P82="","",②選手情報入力!P82)</f>
        <v/>
      </c>
      <c r="U180" s="385"/>
    </row>
    <row r="181" spans="1:21" ht="39" customHeight="1" x14ac:dyDescent="0.2">
      <c r="A181" s="386">
        <v>74</v>
      </c>
      <c r="B181" s="387"/>
      <c r="C181" s="105" t="str">
        <f>IF(②選手情報入力!C83="","",②選手情報入力!C83)</f>
        <v/>
      </c>
      <c r="D181" s="384" t="str">
        <f>IF(②選手情報入力!D83="","",②選手情報入力!D83)</f>
        <v/>
      </c>
      <c r="E181" s="384"/>
      <c r="F181" s="384"/>
      <c r="G181" s="384"/>
      <c r="H181" s="388" t="str">
        <f>IF(②選手情報入力!F83="","",②選手情報入力!F83)</f>
        <v/>
      </c>
      <c r="I181" s="388"/>
      <c r="J181" s="388"/>
      <c r="K181" s="388"/>
      <c r="L181" s="388"/>
      <c r="M181" s="388"/>
      <c r="N181" s="105" t="str">
        <f>IF(②選手情報入力!H83="","",②選手情報入力!H83)</f>
        <v/>
      </c>
      <c r="O181" s="105" t="str">
        <f>IF(②選手情報入力!G83="","",②選手情報入力!G83)</f>
        <v/>
      </c>
      <c r="P181" s="106" t="str">
        <f>IF(②選手情報入力!I83="","",VLOOKUP(②選手情報入力!I83,種目情報!$N$4:$O$88,2,FALSE))</f>
        <v/>
      </c>
      <c r="Q181" s="106" t="str">
        <f>IF(②選手情報入力!K83="","",VLOOKUP(②選手情報入力!K83,種目情報!$N$4:$O$72,2,FALSE))</f>
        <v/>
      </c>
      <c r="R181" s="106" t="str">
        <f>IF(②選手情報入力!M83="","",VLOOKUP(②選手情報入力!M83,種目情報!$N$4:$O$72,2,FALSE))</f>
        <v/>
      </c>
      <c r="S181" s="106" t="str">
        <f>IF(②選手情報入力!O83="","",②選手情報入力!O83)</f>
        <v/>
      </c>
      <c r="T181" s="384" t="str">
        <f>IF(②選手情報入力!P83="","",②選手情報入力!P83)</f>
        <v/>
      </c>
      <c r="U181" s="385"/>
    </row>
    <row r="182" spans="1:21" ht="39" customHeight="1" thickBot="1" x14ac:dyDescent="0.25">
      <c r="A182" s="344">
        <v>75</v>
      </c>
      <c r="B182" s="345"/>
      <c r="C182" s="109" t="str">
        <f>IF(②選手情報入力!C84="","",②選手情報入力!C84)</f>
        <v/>
      </c>
      <c r="D182" s="346" t="str">
        <f>IF(②選手情報入力!D84="","",②選手情報入力!D84)</f>
        <v/>
      </c>
      <c r="E182" s="346"/>
      <c r="F182" s="346"/>
      <c r="G182" s="346"/>
      <c r="H182" s="347" t="str">
        <f>IF(②選手情報入力!F84="","",②選手情報入力!F84)</f>
        <v/>
      </c>
      <c r="I182" s="347"/>
      <c r="J182" s="347"/>
      <c r="K182" s="347"/>
      <c r="L182" s="347"/>
      <c r="M182" s="347"/>
      <c r="N182" s="109" t="str">
        <f>IF(②選手情報入力!H84="","",②選手情報入力!H84)</f>
        <v/>
      </c>
      <c r="O182" s="109" t="str">
        <f>IF(②選手情報入力!G84="","",②選手情報入力!G84)</f>
        <v/>
      </c>
      <c r="P182" s="110" t="str">
        <f>IF(②選手情報入力!I84="","",VLOOKUP(②選手情報入力!I84,種目情報!$N$4:$O$88,2,FALSE))</f>
        <v/>
      </c>
      <c r="Q182" s="110" t="str">
        <f>IF(②選手情報入力!K84="","",VLOOKUP(②選手情報入力!K84,種目情報!$N$4:$O$72,2,FALSE))</f>
        <v/>
      </c>
      <c r="R182" s="110" t="str">
        <f>IF(②選手情報入力!M84="","",VLOOKUP(②選手情報入力!M84,種目情報!$N$4:$O$72,2,FALSE))</f>
        <v/>
      </c>
      <c r="S182" s="110" t="str">
        <f>IF(②選手情報入力!O84="","",②選手情報入力!O84)</f>
        <v/>
      </c>
      <c r="T182" s="346" t="str">
        <f>IF(②選手情報入力!P84="","",②選手情報入力!P84)</f>
        <v/>
      </c>
      <c r="U182" s="348"/>
    </row>
    <row r="183" spans="1:21" ht="6" customHeight="1" x14ac:dyDescent="0.2">
      <c r="A183" s="74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104"/>
      <c r="S183" s="104"/>
      <c r="T183" s="104"/>
      <c r="U183" s="102"/>
    </row>
    <row r="184" spans="1:21" ht="15" customHeight="1" x14ac:dyDescent="0.3">
      <c r="A184" s="68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0"/>
      <c r="R184" s="69"/>
      <c r="S184" s="70" t="s">
        <v>142</v>
      </c>
      <c r="T184" s="108"/>
      <c r="U184" s="103" t="s">
        <v>281</v>
      </c>
    </row>
    <row r="185" spans="1:21" ht="21" customHeight="1" x14ac:dyDescent="0.3">
      <c r="A185" s="71" t="s">
        <v>143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100"/>
      <c r="R185" s="72" t="s">
        <v>144</v>
      </c>
      <c r="S185" s="73"/>
      <c r="T185" s="76"/>
      <c r="U185" s="102"/>
    </row>
    <row r="186" spans="1:21" ht="21" customHeight="1" x14ac:dyDescent="0.3">
      <c r="A186" s="74"/>
      <c r="B186" s="72" t="s">
        <v>145</v>
      </c>
      <c r="C186" s="407"/>
      <c r="D186" s="407"/>
      <c r="E186" s="72" t="s">
        <v>1</v>
      </c>
      <c r="F186" s="75" t="s">
        <v>146</v>
      </c>
      <c r="G186" s="75"/>
      <c r="H186" s="75"/>
      <c r="I186" s="75"/>
      <c r="J186" s="75"/>
      <c r="K186" s="75"/>
      <c r="L186" s="76"/>
      <c r="M186" s="51"/>
      <c r="N186" s="51"/>
      <c r="O186" s="51"/>
      <c r="P186" s="51"/>
      <c r="Q186" s="51"/>
      <c r="R186" s="51"/>
      <c r="S186" s="77" t="s">
        <v>147</v>
      </c>
      <c r="T186" s="107"/>
      <c r="U186" s="102" t="s">
        <v>281</v>
      </c>
    </row>
    <row r="187" spans="1:21" ht="14" x14ac:dyDescent="0.2">
      <c r="A187" s="408"/>
      <c r="B187" s="403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102"/>
    </row>
    <row r="188" spans="1:21" ht="14" x14ac:dyDescent="0.2">
      <c r="A188" s="408"/>
      <c r="B188" s="403"/>
      <c r="C188" s="51" t="s">
        <v>148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102"/>
    </row>
    <row r="189" spans="1:21" ht="14" x14ac:dyDescent="0.2">
      <c r="A189" s="408"/>
      <c r="B189" s="403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102"/>
    </row>
    <row r="190" spans="1:21" ht="17.25" customHeight="1" x14ac:dyDescent="0.2">
      <c r="A190" s="408"/>
      <c r="B190" s="403"/>
      <c r="C190" s="409" t="s">
        <v>282</v>
      </c>
      <c r="D190" s="409"/>
      <c r="E190" s="409"/>
      <c r="F190" s="409"/>
      <c r="G190" s="409"/>
      <c r="H190" s="409"/>
      <c r="I190" s="409"/>
      <c r="J190" s="409"/>
      <c r="K190" s="409"/>
      <c r="L190" s="51"/>
      <c r="M190" s="51"/>
      <c r="N190" s="51"/>
      <c r="O190" s="51"/>
      <c r="P190" s="51"/>
      <c r="Q190" s="51"/>
      <c r="R190" s="51"/>
      <c r="S190" s="51"/>
      <c r="T190" s="51"/>
      <c r="U190" s="102"/>
    </row>
    <row r="191" spans="1:21" s="78" customFormat="1" ht="21.75" customHeight="1" x14ac:dyDescent="0.3">
      <c r="A191" s="408"/>
      <c r="B191" s="403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3"/>
      <c r="P191" s="54" t="s">
        <v>149</v>
      </c>
      <c r="Q191" s="349"/>
      <c r="R191" s="349"/>
      <c r="S191" s="349"/>
      <c r="T191" s="52" t="s">
        <v>150</v>
      </c>
      <c r="U191" s="103"/>
    </row>
    <row r="192" spans="1:21" ht="13.5" thickBot="1" x14ac:dyDescent="0.25">
      <c r="A192" s="382"/>
      <c r="B192" s="383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80"/>
    </row>
    <row r="193" spans="1:21" customFormat="1" ht="7.5" customHeight="1" x14ac:dyDescent="0.2"/>
    <row r="194" spans="1:21" ht="33.75" customHeight="1" x14ac:dyDescent="0.2">
      <c r="T194" s="350" t="str">
        <f>$T$4</f>
        <v/>
      </c>
      <c r="U194" s="351"/>
    </row>
    <row r="195" spans="1:21" ht="25.5" x14ac:dyDescent="0.2">
      <c r="B195" s="352" t="s">
        <v>131</v>
      </c>
      <c r="C195" s="352"/>
      <c r="D195" s="352"/>
      <c r="E195" s="352"/>
      <c r="F195" s="352"/>
      <c r="G195" s="352"/>
      <c r="H195" s="352"/>
      <c r="I195" s="352"/>
      <c r="J195" s="352"/>
      <c r="K195" s="352"/>
      <c r="L195" s="352"/>
      <c r="M195" s="352"/>
      <c r="N195" s="352"/>
      <c r="O195" s="352"/>
      <c r="P195" s="352"/>
      <c r="Q195" s="352"/>
      <c r="R195" s="352"/>
      <c r="S195" s="352"/>
      <c r="T195" s="352"/>
    </row>
    <row r="196" spans="1:21" ht="13.5" thickBot="1" x14ac:dyDescent="0.25"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</row>
    <row r="197" spans="1:21" ht="14.25" customHeight="1" thickBot="1" x14ac:dyDescent="0.25">
      <c r="P197" s="353" t="s">
        <v>132</v>
      </c>
      <c r="Q197" s="354"/>
      <c r="R197" s="357" t="str">
        <f>$R$7</f>
        <v/>
      </c>
      <c r="S197" s="358"/>
      <c r="T197" s="358"/>
      <c r="U197" s="359"/>
    </row>
    <row r="198" spans="1:21" ht="14.25" customHeight="1" thickBot="1" x14ac:dyDescent="0.25">
      <c r="A198" s="363" t="s">
        <v>67</v>
      </c>
      <c r="B198" s="364"/>
      <c r="C198" s="365"/>
      <c r="D198" s="357" t="str">
        <f>$D$8</f>
        <v>令和２年度西三河高等学校学年別陸上競技大会</v>
      </c>
      <c r="E198" s="358"/>
      <c r="F198" s="358"/>
      <c r="G198" s="358"/>
      <c r="H198" s="359"/>
      <c r="K198" s="65"/>
      <c r="P198" s="355"/>
      <c r="Q198" s="356"/>
      <c r="R198" s="360"/>
      <c r="S198" s="361"/>
      <c r="T198" s="361"/>
      <c r="U198" s="362"/>
    </row>
    <row r="199" spans="1:21" ht="15" customHeight="1" thickBot="1" x14ac:dyDescent="0.25">
      <c r="A199" s="363"/>
      <c r="B199" s="364"/>
      <c r="C199" s="365"/>
      <c r="D199" s="360"/>
      <c r="E199" s="361"/>
      <c r="F199" s="361"/>
      <c r="G199" s="361"/>
      <c r="H199" s="362"/>
      <c r="I199" s="83"/>
      <c r="J199" s="83"/>
      <c r="K199" s="83"/>
      <c r="L199" s="83"/>
      <c r="M199" s="83"/>
      <c r="N199" s="83"/>
      <c r="O199" s="66"/>
      <c r="P199" s="354"/>
      <c r="Q199" s="354"/>
      <c r="R199" s="367"/>
      <c r="S199" s="367"/>
      <c r="T199" s="66"/>
    </row>
    <row r="200" spans="1:21" ht="15" customHeight="1" thickBot="1" x14ac:dyDescent="0.25">
      <c r="A200" s="363" t="s">
        <v>133</v>
      </c>
      <c r="B200" s="364"/>
      <c r="C200" s="365"/>
      <c r="D200" s="368" t="s">
        <v>265</v>
      </c>
      <c r="E200" s="369"/>
      <c r="F200" s="369"/>
      <c r="G200" s="369"/>
      <c r="H200" s="370"/>
      <c r="I200" s="83"/>
      <c r="J200" s="83"/>
      <c r="K200" s="83"/>
      <c r="L200" s="83"/>
      <c r="M200" s="83"/>
      <c r="N200" s="83"/>
      <c r="O200" s="66"/>
      <c r="P200" s="366"/>
      <c r="Q200" s="366"/>
      <c r="R200" s="366"/>
      <c r="S200" s="366"/>
      <c r="T200" s="374">
        <v>6</v>
      </c>
    </row>
    <row r="201" spans="1:21" ht="14.25" customHeight="1" thickBot="1" x14ac:dyDescent="0.25">
      <c r="A201" s="363"/>
      <c r="B201" s="364"/>
      <c r="C201" s="365"/>
      <c r="D201" s="371"/>
      <c r="E201" s="372"/>
      <c r="F201" s="372"/>
      <c r="G201" s="372"/>
      <c r="H201" s="373"/>
      <c r="I201" s="367"/>
      <c r="J201" s="367"/>
      <c r="K201" s="367"/>
      <c r="L201" s="367"/>
      <c r="M201" s="367"/>
      <c r="N201" s="84"/>
      <c r="O201" s="66"/>
      <c r="P201" s="66"/>
      <c r="Q201" s="66"/>
      <c r="R201" s="66"/>
      <c r="S201" s="67" t="s">
        <v>134</v>
      </c>
      <c r="T201" s="375"/>
      <c r="U201" s="101"/>
    </row>
    <row r="202" spans="1:21" ht="7.5" customHeight="1" thickBot="1" x14ac:dyDescent="0.25"/>
    <row r="203" spans="1:21" ht="24" customHeight="1" x14ac:dyDescent="0.2">
      <c r="A203" s="376" t="s">
        <v>135</v>
      </c>
      <c r="B203" s="377"/>
      <c r="C203" s="378"/>
      <c r="D203" s="379" t="str">
        <f>$D$13</f>
        <v/>
      </c>
      <c r="E203" s="380"/>
      <c r="F203" s="380"/>
      <c r="G203" s="380"/>
      <c r="H203" s="380"/>
      <c r="I203" s="380"/>
      <c r="J203" s="380"/>
      <c r="K203" s="380"/>
      <c r="L203" s="380"/>
      <c r="M203" s="380"/>
      <c r="N203" s="380"/>
      <c r="O203" s="380"/>
      <c r="P203" s="380"/>
      <c r="Q203" s="380"/>
      <c r="R203" s="380"/>
      <c r="S203" s="380"/>
      <c r="T203" s="380"/>
      <c r="U203" s="381"/>
    </row>
    <row r="204" spans="1:21" ht="24" customHeight="1" x14ac:dyDescent="0.2">
      <c r="A204" s="397" t="s">
        <v>136</v>
      </c>
      <c r="B204" s="398"/>
      <c r="C204" s="399"/>
      <c r="D204" s="400" t="str">
        <f>$D$14</f>
        <v/>
      </c>
      <c r="E204" s="401"/>
      <c r="F204" s="401"/>
      <c r="G204" s="401"/>
      <c r="H204" s="401"/>
      <c r="I204" s="401"/>
      <c r="J204" s="401"/>
      <c r="K204" s="401"/>
      <c r="L204" s="401"/>
      <c r="M204" s="402"/>
      <c r="N204" s="403"/>
      <c r="O204" s="403"/>
      <c r="P204" s="403"/>
      <c r="Q204" s="403"/>
      <c r="R204" s="403"/>
      <c r="S204" s="403"/>
      <c r="T204" s="403"/>
      <c r="U204" s="404"/>
    </row>
    <row r="205" spans="1:21" ht="36" customHeight="1" thickBot="1" x14ac:dyDescent="0.25">
      <c r="A205" s="405" t="s">
        <v>137</v>
      </c>
      <c r="B205" s="391"/>
      <c r="C205" s="85" t="s">
        <v>138</v>
      </c>
      <c r="D205" s="389" t="s">
        <v>141</v>
      </c>
      <c r="E205" s="390"/>
      <c r="F205" s="390"/>
      <c r="G205" s="391"/>
      <c r="H205" s="389" t="s">
        <v>139</v>
      </c>
      <c r="I205" s="390"/>
      <c r="J205" s="390"/>
      <c r="K205" s="390"/>
      <c r="L205" s="390"/>
      <c r="M205" s="391"/>
      <c r="N205" s="85" t="s">
        <v>2</v>
      </c>
      <c r="O205" s="85" t="s">
        <v>40</v>
      </c>
      <c r="P205" s="389" t="s">
        <v>140</v>
      </c>
      <c r="Q205" s="390"/>
      <c r="R205" s="391"/>
      <c r="S205" s="85" t="s">
        <v>152</v>
      </c>
      <c r="T205" s="389" t="s">
        <v>151</v>
      </c>
      <c r="U205" s="392"/>
    </row>
    <row r="206" spans="1:21" ht="39" customHeight="1" x14ac:dyDescent="0.2">
      <c r="A206" s="393">
        <v>76</v>
      </c>
      <c r="B206" s="394"/>
      <c r="C206" s="94" t="str">
        <f>IF(②選手情報入力!C85="","",②選手情報入力!C85)</f>
        <v/>
      </c>
      <c r="D206" s="395" t="str">
        <f>IF(②選手情報入力!D85="","",②選手情報入力!D85)</f>
        <v/>
      </c>
      <c r="E206" s="395"/>
      <c r="F206" s="395"/>
      <c r="G206" s="395"/>
      <c r="H206" s="406" t="str">
        <f>IF(②選手情報入力!F85="","",②選手情報入力!F85)</f>
        <v/>
      </c>
      <c r="I206" s="406"/>
      <c r="J206" s="406"/>
      <c r="K206" s="406"/>
      <c r="L206" s="406"/>
      <c r="M206" s="406"/>
      <c r="N206" s="94" t="str">
        <f>IF(②選手情報入力!H85="","",②選手情報入力!H85)</f>
        <v/>
      </c>
      <c r="O206" s="94" t="str">
        <f>IF(②選手情報入力!G85="","",②選手情報入力!G85)</f>
        <v/>
      </c>
      <c r="P206" s="95" t="str">
        <f>IF(②選手情報入力!I85="","",VLOOKUP(②選手情報入力!I85,種目情報!$N$4:$O$88,2,FALSE))</f>
        <v/>
      </c>
      <c r="Q206" s="95" t="str">
        <f>IF(②選手情報入力!K85="","",VLOOKUP(②選手情報入力!K85,種目情報!$N$4:$O$72,2,FALSE))</f>
        <v/>
      </c>
      <c r="R206" s="95" t="str">
        <f>IF(②選手情報入力!M85="","",VLOOKUP(②選手情報入力!M85,種目情報!$N$4:$O$72,2,FALSE))</f>
        <v/>
      </c>
      <c r="S206" s="95" t="str">
        <f>IF(②選手情報入力!O85="","",②選手情報入力!O85)</f>
        <v/>
      </c>
      <c r="T206" s="395" t="str">
        <f>IF(②選手情報入力!P85="","",②選手情報入力!P85)</f>
        <v/>
      </c>
      <c r="U206" s="396"/>
    </row>
    <row r="207" spans="1:21" ht="39" customHeight="1" x14ac:dyDescent="0.2">
      <c r="A207" s="386">
        <v>77</v>
      </c>
      <c r="B207" s="387"/>
      <c r="C207" s="105" t="str">
        <f>IF(②選手情報入力!C86="","",②選手情報入力!C86)</f>
        <v/>
      </c>
      <c r="D207" s="384" t="str">
        <f>IF(②選手情報入力!D86="","",②選手情報入力!D86)</f>
        <v/>
      </c>
      <c r="E207" s="384"/>
      <c r="F207" s="384"/>
      <c r="G207" s="384"/>
      <c r="H207" s="388" t="str">
        <f>IF(②選手情報入力!F86="","",②選手情報入力!F86)</f>
        <v/>
      </c>
      <c r="I207" s="388"/>
      <c r="J207" s="388"/>
      <c r="K207" s="388"/>
      <c r="L207" s="388"/>
      <c r="M207" s="388"/>
      <c r="N207" s="105" t="str">
        <f>IF(②選手情報入力!H86="","",②選手情報入力!H86)</f>
        <v/>
      </c>
      <c r="O207" s="105" t="str">
        <f>IF(②選手情報入力!G86="","",②選手情報入力!G86)</f>
        <v/>
      </c>
      <c r="P207" s="106" t="str">
        <f>IF(②選手情報入力!I86="","",VLOOKUP(②選手情報入力!I86,種目情報!$N$4:$O$88,2,FALSE))</f>
        <v/>
      </c>
      <c r="Q207" s="106" t="str">
        <f>IF(②選手情報入力!K86="","",VLOOKUP(②選手情報入力!K86,種目情報!$N$4:$O$72,2,FALSE))</f>
        <v/>
      </c>
      <c r="R207" s="106" t="str">
        <f>IF(②選手情報入力!M86="","",VLOOKUP(②選手情報入力!M86,種目情報!$N$4:$O$72,2,FALSE))</f>
        <v/>
      </c>
      <c r="S207" s="106" t="str">
        <f>IF(②選手情報入力!O86="","",②選手情報入力!O86)</f>
        <v/>
      </c>
      <c r="T207" s="384" t="str">
        <f>IF(②選手情報入力!P86="","",②選手情報入力!P86)</f>
        <v/>
      </c>
      <c r="U207" s="385"/>
    </row>
    <row r="208" spans="1:21" ht="39" customHeight="1" x14ac:dyDescent="0.2">
      <c r="A208" s="386">
        <v>78</v>
      </c>
      <c r="B208" s="387"/>
      <c r="C208" s="105" t="str">
        <f>IF(②選手情報入力!C87="","",②選手情報入力!C87)</f>
        <v/>
      </c>
      <c r="D208" s="384" t="str">
        <f>IF(②選手情報入力!D87="","",②選手情報入力!D87)</f>
        <v/>
      </c>
      <c r="E208" s="384"/>
      <c r="F208" s="384"/>
      <c r="G208" s="384"/>
      <c r="H208" s="388" t="str">
        <f>IF(②選手情報入力!F87="","",②選手情報入力!F87)</f>
        <v/>
      </c>
      <c r="I208" s="388"/>
      <c r="J208" s="388"/>
      <c r="K208" s="388"/>
      <c r="L208" s="388"/>
      <c r="M208" s="388"/>
      <c r="N208" s="105" t="str">
        <f>IF(②選手情報入力!H87="","",②選手情報入力!H87)</f>
        <v/>
      </c>
      <c r="O208" s="105" t="str">
        <f>IF(②選手情報入力!G87="","",②選手情報入力!G87)</f>
        <v/>
      </c>
      <c r="P208" s="106" t="str">
        <f>IF(②選手情報入力!I87="","",VLOOKUP(②選手情報入力!I87,種目情報!$N$4:$O$88,2,FALSE))</f>
        <v/>
      </c>
      <c r="Q208" s="106" t="str">
        <f>IF(②選手情報入力!K87="","",VLOOKUP(②選手情報入力!K87,種目情報!$N$4:$O$72,2,FALSE))</f>
        <v/>
      </c>
      <c r="R208" s="106" t="str">
        <f>IF(②選手情報入力!M87="","",VLOOKUP(②選手情報入力!M87,種目情報!$N$4:$O$72,2,FALSE))</f>
        <v/>
      </c>
      <c r="S208" s="106" t="str">
        <f>IF(②選手情報入力!O87="","",②選手情報入力!O87)</f>
        <v/>
      </c>
      <c r="T208" s="384" t="str">
        <f>IF(②選手情報入力!P87="","",②選手情報入力!P87)</f>
        <v/>
      </c>
      <c r="U208" s="385"/>
    </row>
    <row r="209" spans="1:21" ht="39" customHeight="1" x14ac:dyDescent="0.2">
      <c r="A209" s="386">
        <v>79</v>
      </c>
      <c r="B209" s="387"/>
      <c r="C209" s="105" t="str">
        <f>IF(②選手情報入力!C88="","",②選手情報入力!C88)</f>
        <v/>
      </c>
      <c r="D209" s="384" t="str">
        <f>IF(②選手情報入力!D88="","",②選手情報入力!D88)</f>
        <v/>
      </c>
      <c r="E209" s="384"/>
      <c r="F209" s="384"/>
      <c r="G209" s="384"/>
      <c r="H209" s="388" t="str">
        <f>IF(②選手情報入力!F88="","",②選手情報入力!F88)</f>
        <v/>
      </c>
      <c r="I209" s="388"/>
      <c r="J209" s="388"/>
      <c r="K209" s="388"/>
      <c r="L209" s="388"/>
      <c r="M209" s="388"/>
      <c r="N209" s="105" t="str">
        <f>IF(②選手情報入力!H88="","",②選手情報入力!H88)</f>
        <v/>
      </c>
      <c r="O209" s="105" t="str">
        <f>IF(②選手情報入力!G88="","",②選手情報入力!G88)</f>
        <v/>
      </c>
      <c r="P209" s="106" t="str">
        <f>IF(②選手情報入力!I88="","",VLOOKUP(②選手情報入力!I88,種目情報!$N$4:$O$88,2,FALSE))</f>
        <v/>
      </c>
      <c r="Q209" s="106" t="str">
        <f>IF(②選手情報入力!K88="","",VLOOKUP(②選手情報入力!K88,種目情報!$N$4:$O$72,2,FALSE))</f>
        <v/>
      </c>
      <c r="R209" s="106" t="str">
        <f>IF(②選手情報入力!M88="","",VLOOKUP(②選手情報入力!M88,種目情報!$N$4:$O$72,2,FALSE))</f>
        <v/>
      </c>
      <c r="S209" s="106" t="str">
        <f>IF(②選手情報入力!O88="","",②選手情報入力!O88)</f>
        <v/>
      </c>
      <c r="T209" s="384" t="str">
        <f>IF(②選手情報入力!P88="","",②選手情報入力!P88)</f>
        <v/>
      </c>
      <c r="U209" s="385"/>
    </row>
    <row r="210" spans="1:21" ht="39" customHeight="1" x14ac:dyDescent="0.2">
      <c r="A210" s="386">
        <v>80</v>
      </c>
      <c r="B210" s="387"/>
      <c r="C210" s="105" t="str">
        <f>IF(②選手情報入力!C89="","",②選手情報入力!C89)</f>
        <v/>
      </c>
      <c r="D210" s="384" t="str">
        <f>IF(②選手情報入力!D89="","",②選手情報入力!D89)</f>
        <v/>
      </c>
      <c r="E210" s="384"/>
      <c r="F210" s="384"/>
      <c r="G210" s="384"/>
      <c r="H210" s="388" t="str">
        <f>IF(②選手情報入力!F89="","",②選手情報入力!F89)</f>
        <v/>
      </c>
      <c r="I210" s="388"/>
      <c r="J210" s="388"/>
      <c r="K210" s="388"/>
      <c r="L210" s="388"/>
      <c r="M210" s="388"/>
      <c r="N210" s="105" t="str">
        <f>IF(②選手情報入力!H89="","",②選手情報入力!H89)</f>
        <v/>
      </c>
      <c r="O210" s="105" t="str">
        <f>IF(②選手情報入力!G89="","",②選手情報入力!G89)</f>
        <v/>
      </c>
      <c r="P210" s="106" t="str">
        <f>IF(②選手情報入力!I89="","",VLOOKUP(②選手情報入力!I89,種目情報!$N$4:$O$88,2,FALSE))</f>
        <v/>
      </c>
      <c r="Q210" s="106" t="str">
        <f>IF(②選手情報入力!K89="","",VLOOKUP(②選手情報入力!K89,種目情報!$N$4:$O$72,2,FALSE))</f>
        <v/>
      </c>
      <c r="R210" s="106" t="str">
        <f>IF(②選手情報入力!M89="","",VLOOKUP(②選手情報入力!M89,種目情報!$N$4:$O$72,2,FALSE))</f>
        <v/>
      </c>
      <c r="S210" s="106" t="str">
        <f>IF(②選手情報入力!O89="","",②選手情報入力!O89)</f>
        <v/>
      </c>
      <c r="T210" s="384" t="str">
        <f>IF(②選手情報入力!P89="","",②選手情報入力!P89)</f>
        <v/>
      </c>
      <c r="U210" s="385"/>
    </row>
    <row r="211" spans="1:21" ht="39" customHeight="1" x14ac:dyDescent="0.2">
      <c r="A211" s="386">
        <v>81</v>
      </c>
      <c r="B211" s="387"/>
      <c r="C211" s="105" t="str">
        <f>IF(②選手情報入力!C90="","",②選手情報入力!C90)</f>
        <v/>
      </c>
      <c r="D211" s="384" t="str">
        <f>IF(②選手情報入力!D90="","",②選手情報入力!D90)</f>
        <v/>
      </c>
      <c r="E211" s="384"/>
      <c r="F211" s="384"/>
      <c r="G211" s="384"/>
      <c r="H211" s="388" t="str">
        <f>IF(②選手情報入力!F90="","",②選手情報入力!F90)</f>
        <v/>
      </c>
      <c r="I211" s="388"/>
      <c r="J211" s="388"/>
      <c r="K211" s="388"/>
      <c r="L211" s="388"/>
      <c r="M211" s="388"/>
      <c r="N211" s="105" t="str">
        <f>IF(②選手情報入力!H90="","",②選手情報入力!H90)</f>
        <v/>
      </c>
      <c r="O211" s="105" t="str">
        <f>IF(②選手情報入力!G90="","",②選手情報入力!G90)</f>
        <v/>
      </c>
      <c r="P211" s="106" t="str">
        <f>IF(②選手情報入力!I90="","",VLOOKUP(②選手情報入力!I90,種目情報!$N$4:$O$88,2,FALSE))</f>
        <v/>
      </c>
      <c r="Q211" s="106" t="str">
        <f>IF(②選手情報入力!K90="","",VLOOKUP(②選手情報入力!K90,種目情報!$N$4:$O$72,2,FALSE))</f>
        <v/>
      </c>
      <c r="R211" s="106" t="str">
        <f>IF(②選手情報入力!M90="","",VLOOKUP(②選手情報入力!M90,種目情報!$N$4:$O$72,2,FALSE))</f>
        <v/>
      </c>
      <c r="S211" s="106" t="str">
        <f>IF(②選手情報入力!O90="","",②選手情報入力!O90)</f>
        <v/>
      </c>
      <c r="T211" s="384" t="str">
        <f>IF(②選手情報入力!P90="","",②選手情報入力!P90)</f>
        <v/>
      </c>
      <c r="U211" s="385"/>
    </row>
    <row r="212" spans="1:21" ht="39" customHeight="1" x14ac:dyDescent="0.2">
      <c r="A212" s="386">
        <v>82</v>
      </c>
      <c r="B212" s="387"/>
      <c r="C212" s="105" t="str">
        <f>IF(②選手情報入力!C91="","",②選手情報入力!C91)</f>
        <v/>
      </c>
      <c r="D212" s="384" t="str">
        <f>IF(②選手情報入力!D91="","",②選手情報入力!D91)</f>
        <v/>
      </c>
      <c r="E212" s="384"/>
      <c r="F212" s="384"/>
      <c r="G212" s="384"/>
      <c r="H212" s="388" t="str">
        <f>IF(②選手情報入力!F91="","",②選手情報入力!F91)</f>
        <v/>
      </c>
      <c r="I212" s="388"/>
      <c r="J212" s="388"/>
      <c r="K212" s="388"/>
      <c r="L212" s="388"/>
      <c r="M212" s="388"/>
      <c r="N212" s="105" t="str">
        <f>IF(②選手情報入力!H91="","",②選手情報入力!H91)</f>
        <v/>
      </c>
      <c r="O212" s="105" t="str">
        <f>IF(②選手情報入力!G91="","",②選手情報入力!G91)</f>
        <v/>
      </c>
      <c r="P212" s="106" t="str">
        <f>IF(②選手情報入力!I91="","",VLOOKUP(②選手情報入力!I91,種目情報!$N$4:$O$88,2,FALSE))</f>
        <v/>
      </c>
      <c r="Q212" s="106" t="str">
        <f>IF(②選手情報入力!K91="","",VLOOKUP(②選手情報入力!K91,種目情報!$N$4:$O$72,2,FALSE))</f>
        <v/>
      </c>
      <c r="R212" s="106" t="str">
        <f>IF(②選手情報入力!M91="","",VLOOKUP(②選手情報入力!M91,種目情報!$N$4:$O$72,2,FALSE))</f>
        <v/>
      </c>
      <c r="S212" s="106" t="str">
        <f>IF(②選手情報入力!O91="","",②選手情報入力!O91)</f>
        <v/>
      </c>
      <c r="T212" s="384" t="str">
        <f>IF(②選手情報入力!P91="","",②選手情報入力!P91)</f>
        <v/>
      </c>
      <c r="U212" s="385"/>
    </row>
    <row r="213" spans="1:21" ht="39" customHeight="1" x14ac:dyDescent="0.2">
      <c r="A213" s="386">
        <v>83</v>
      </c>
      <c r="B213" s="387"/>
      <c r="C213" s="105" t="str">
        <f>IF(②選手情報入力!C92="","",②選手情報入力!C92)</f>
        <v/>
      </c>
      <c r="D213" s="384" t="str">
        <f>IF(②選手情報入力!D92="","",②選手情報入力!D92)</f>
        <v/>
      </c>
      <c r="E213" s="384"/>
      <c r="F213" s="384"/>
      <c r="G213" s="384"/>
      <c r="H213" s="388" t="str">
        <f>IF(②選手情報入力!F92="","",②選手情報入力!F92)</f>
        <v/>
      </c>
      <c r="I213" s="388"/>
      <c r="J213" s="388"/>
      <c r="K213" s="388"/>
      <c r="L213" s="388"/>
      <c r="M213" s="388"/>
      <c r="N213" s="105" t="str">
        <f>IF(②選手情報入力!H92="","",②選手情報入力!H92)</f>
        <v/>
      </c>
      <c r="O213" s="105" t="str">
        <f>IF(②選手情報入力!G92="","",②選手情報入力!G92)</f>
        <v/>
      </c>
      <c r="P213" s="106" t="str">
        <f>IF(②選手情報入力!I92="","",VLOOKUP(②選手情報入力!I92,種目情報!$N$4:$O$88,2,FALSE))</f>
        <v/>
      </c>
      <c r="Q213" s="106" t="str">
        <f>IF(②選手情報入力!K92="","",VLOOKUP(②選手情報入力!K92,種目情報!$N$4:$O$72,2,FALSE))</f>
        <v/>
      </c>
      <c r="R213" s="106" t="str">
        <f>IF(②選手情報入力!M92="","",VLOOKUP(②選手情報入力!M92,種目情報!$N$4:$O$72,2,FALSE))</f>
        <v/>
      </c>
      <c r="S213" s="106" t="str">
        <f>IF(②選手情報入力!O92="","",②選手情報入力!O92)</f>
        <v/>
      </c>
      <c r="T213" s="384" t="str">
        <f>IF(②選手情報入力!P92="","",②選手情報入力!P92)</f>
        <v/>
      </c>
      <c r="U213" s="385"/>
    </row>
    <row r="214" spans="1:21" ht="39" customHeight="1" x14ac:dyDescent="0.2">
      <c r="A214" s="386">
        <v>84</v>
      </c>
      <c r="B214" s="387"/>
      <c r="C214" s="105" t="str">
        <f>IF(②選手情報入力!C93="","",②選手情報入力!C93)</f>
        <v/>
      </c>
      <c r="D214" s="384" t="str">
        <f>IF(②選手情報入力!D93="","",②選手情報入力!D93)</f>
        <v/>
      </c>
      <c r="E214" s="384"/>
      <c r="F214" s="384"/>
      <c r="G214" s="384"/>
      <c r="H214" s="388" t="str">
        <f>IF(②選手情報入力!F93="","",②選手情報入力!F93)</f>
        <v/>
      </c>
      <c r="I214" s="388"/>
      <c r="J214" s="388"/>
      <c r="K214" s="388"/>
      <c r="L214" s="388"/>
      <c r="M214" s="388"/>
      <c r="N214" s="105" t="str">
        <f>IF(②選手情報入力!H93="","",②選手情報入力!H93)</f>
        <v/>
      </c>
      <c r="O214" s="105" t="str">
        <f>IF(②選手情報入力!G93="","",②選手情報入力!G93)</f>
        <v/>
      </c>
      <c r="P214" s="106" t="str">
        <f>IF(②選手情報入力!I93="","",VLOOKUP(②選手情報入力!I93,種目情報!$N$4:$O$88,2,FALSE))</f>
        <v/>
      </c>
      <c r="Q214" s="106" t="str">
        <f>IF(②選手情報入力!K93="","",VLOOKUP(②選手情報入力!K93,種目情報!$N$4:$O$72,2,FALSE))</f>
        <v/>
      </c>
      <c r="R214" s="106" t="str">
        <f>IF(②選手情報入力!M93="","",VLOOKUP(②選手情報入力!M93,種目情報!$N$4:$O$72,2,FALSE))</f>
        <v/>
      </c>
      <c r="S214" s="106" t="str">
        <f>IF(②選手情報入力!O93="","",②選手情報入力!O93)</f>
        <v/>
      </c>
      <c r="T214" s="384" t="str">
        <f>IF(②選手情報入力!P93="","",②選手情報入力!P93)</f>
        <v/>
      </c>
      <c r="U214" s="385"/>
    </row>
    <row r="215" spans="1:21" ht="39" customHeight="1" x14ac:dyDescent="0.2">
      <c r="A215" s="386">
        <v>85</v>
      </c>
      <c r="B215" s="387"/>
      <c r="C215" s="105" t="str">
        <f>IF(②選手情報入力!C94="","",②選手情報入力!C94)</f>
        <v/>
      </c>
      <c r="D215" s="384" t="str">
        <f>IF(②選手情報入力!D94="","",②選手情報入力!D94)</f>
        <v/>
      </c>
      <c r="E215" s="384"/>
      <c r="F215" s="384"/>
      <c r="G215" s="384"/>
      <c r="H215" s="388" t="str">
        <f>IF(②選手情報入力!F94="","",②選手情報入力!F94)</f>
        <v/>
      </c>
      <c r="I215" s="388"/>
      <c r="J215" s="388"/>
      <c r="K215" s="388"/>
      <c r="L215" s="388"/>
      <c r="M215" s="388"/>
      <c r="N215" s="105" t="str">
        <f>IF(②選手情報入力!H94="","",②選手情報入力!H94)</f>
        <v/>
      </c>
      <c r="O215" s="105" t="str">
        <f>IF(②選手情報入力!G94="","",②選手情報入力!G94)</f>
        <v/>
      </c>
      <c r="P215" s="106" t="str">
        <f>IF(②選手情報入力!I94="","",VLOOKUP(②選手情報入力!I94,種目情報!$N$4:$O$88,2,FALSE))</f>
        <v/>
      </c>
      <c r="Q215" s="106" t="str">
        <f>IF(②選手情報入力!K94="","",VLOOKUP(②選手情報入力!K94,種目情報!$N$4:$O$72,2,FALSE))</f>
        <v/>
      </c>
      <c r="R215" s="106" t="str">
        <f>IF(②選手情報入力!M94="","",VLOOKUP(②選手情報入力!M94,種目情報!$N$4:$O$72,2,FALSE))</f>
        <v/>
      </c>
      <c r="S215" s="106" t="str">
        <f>IF(②選手情報入力!O94="","",②選手情報入力!O94)</f>
        <v/>
      </c>
      <c r="T215" s="384" t="str">
        <f>IF(②選手情報入力!P94="","",②選手情報入力!P94)</f>
        <v/>
      </c>
      <c r="U215" s="385"/>
    </row>
    <row r="216" spans="1:21" ht="39" customHeight="1" x14ac:dyDescent="0.2">
      <c r="A216" s="386">
        <v>86</v>
      </c>
      <c r="B216" s="387"/>
      <c r="C216" s="105" t="str">
        <f>IF(②選手情報入力!C95="","",②選手情報入力!C95)</f>
        <v/>
      </c>
      <c r="D216" s="384" t="str">
        <f>IF(②選手情報入力!D95="","",②選手情報入力!D95)</f>
        <v/>
      </c>
      <c r="E216" s="384"/>
      <c r="F216" s="384"/>
      <c r="G216" s="384"/>
      <c r="H216" s="388" t="str">
        <f>IF(②選手情報入力!F95="","",②選手情報入力!F95)</f>
        <v/>
      </c>
      <c r="I216" s="388"/>
      <c r="J216" s="388"/>
      <c r="K216" s="388"/>
      <c r="L216" s="388"/>
      <c r="M216" s="388"/>
      <c r="N216" s="105" t="str">
        <f>IF(②選手情報入力!H95="","",②選手情報入力!H95)</f>
        <v/>
      </c>
      <c r="O216" s="105" t="str">
        <f>IF(②選手情報入力!G95="","",②選手情報入力!G95)</f>
        <v/>
      </c>
      <c r="P216" s="106" t="str">
        <f>IF(②選手情報入力!I95="","",VLOOKUP(②選手情報入力!I95,種目情報!$N$4:$O$88,2,FALSE))</f>
        <v/>
      </c>
      <c r="Q216" s="106" t="str">
        <f>IF(②選手情報入力!K95="","",VLOOKUP(②選手情報入力!K95,種目情報!$N$4:$O$72,2,FALSE))</f>
        <v/>
      </c>
      <c r="R216" s="106" t="str">
        <f>IF(②選手情報入力!M95="","",VLOOKUP(②選手情報入力!M95,種目情報!$N$4:$O$72,2,FALSE))</f>
        <v/>
      </c>
      <c r="S216" s="106" t="str">
        <f>IF(②選手情報入力!O95="","",②選手情報入力!O95)</f>
        <v/>
      </c>
      <c r="T216" s="384" t="str">
        <f>IF(②選手情報入力!P95="","",②選手情報入力!P95)</f>
        <v/>
      </c>
      <c r="U216" s="385"/>
    </row>
    <row r="217" spans="1:21" ht="39" customHeight="1" x14ac:dyDescent="0.2">
      <c r="A217" s="386">
        <v>87</v>
      </c>
      <c r="B217" s="387"/>
      <c r="C217" s="105" t="str">
        <f>IF(②選手情報入力!C96="","",②選手情報入力!C96)</f>
        <v/>
      </c>
      <c r="D217" s="384" t="str">
        <f>IF(②選手情報入力!D96="","",②選手情報入力!D96)</f>
        <v/>
      </c>
      <c r="E217" s="384"/>
      <c r="F217" s="384"/>
      <c r="G217" s="384"/>
      <c r="H217" s="388" t="str">
        <f>IF(②選手情報入力!F96="","",②選手情報入力!F96)</f>
        <v/>
      </c>
      <c r="I217" s="388"/>
      <c r="J217" s="388"/>
      <c r="K217" s="388"/>
      <c r="L217" s="388"/>
      <c r="M217" s="388"/>
      <c r="N217" s="105" t="str">
        <f>IF(②選手情報入力!H96="","",②選手情報入力!H96)</f>
        <v/>
      </c>
      <c r="O217" s="105" t="str">
        <f>IF(②選手情報入力!G96="","",②選手情報入力!G96)</f>
        <v/>
      </c>
      <c r="P217" s="106" t="str">
        <f>IF(②選手情報入力!I96="","",VLOOKUP(②選手情報入力!I96,種目情報!$N$4:$O$88,2,FALSE))</f>
        <v/>
      </c>
      <c r="Q217" s="106" t="str">
        <f>IF(②選手情報入力!K96="","",VLOOKUP(②選手情報入力!K96,種目情報!$N$4:$O$72,2,FALSE))</f>
        <v/>
      </c>
      <c r="R217" s="106" t="str">
        <f>IF(②選手情報入力!M96="","",VLOOKUP(②選手情報入力!M96,種目情報!$N$4:$O$72,2,FALSE))</f>
        <v/>
      </c>
      <c r="S217" s="106" t="str">
        <f>IF(②選手情報入力!O96="","",②選手情報入力!O96)</f>
        <v/>
      </c>
      <c r="T217" s="384" t="str">
        <f>IF(②選手情報入力!P96="","",②選手情報入力!P96)</f>
        <v/>
      </c>
      <c r="U217" s="385"/>
    </row>
    <row r="218" spans="1:21" ht="39" customHeight="1" x14ac:dyDescent="0.2">
      <c r="A218" s="386">
        <v>88</v>
      </c>
      <c r="B218" s="387"/>
      <c r="C218" s="105" t="str">
        <f>IF(②選手情報入力!C97="","",②選手情報入力!C97)</f>
        <v/>
      </c>
      <c r="D218" s="384" t="str">
        <f>IF(②選手情報入力!D97="","",②選手情報入力!D97)</f>
        <v/>
      </c>
      <c r="E218" s="384"/>
      <c r="F218" s="384"/>
      <c r="G218" s="384"/>
      <c r="H218" s="388" t="str">
        <f>IF(②選手情報入力!F97="","",②選手情報入力!F97)</f>
        <v/>
      </c>
      <c r="I218" s="388"/>
      <c r="J218" s="388"/>
      <c r="K218" s="388"/>
      <c r="L218" s="388"/>
      <c r="M218" s="388"/>
      <c r="N218" s="105" t="str">
        <f>IF(②選手情報入力!H97="","",②選手情報入力!H97)</f>
        <v/>
      </c>
      <c r="O218" s="105" t="str">
        <f>IF(②選手情報入力!G97="","",②選手情報入力!G97)</f>
        <v/>
      </c>
      <c r="P218" s="106" t="str">
        <f>IF(②選手情報入力!I97="","",VLOOKUP(②選手情報入力!I97,種目情報!$N$4:$O$88,2,FALSE))</f>
        <v/>
      </c>
      <c r="Q218" s="106" t="str">
        <f>IF(②選手情報入力!K97="","",VLOOKUP(②選手情報入力!K97,種目情報!$N$4:$O$72,2,FALSE))</f>
        <v/>
      </c>
      <c r="R218" s="106" t="str">
        <f>IF(②選手情報入力!M97="","",VLOOKUP(②選手情報入力!M97,種目情報!$N$4:$O$72,2,FALSE))</f>
        <v/>
      </c>
      <c r="S218" s="106" t="str">
        <f>IF(②選手情報入力!O97="","",②選手情報入力!O97)</f>
        <v/>
      </c>
      <c r="T218" s="384" t="str">
        <f>IF(②選手情報入力!P97="","",②選手情報入力!P97)</f>
        <v/>
      </c>
      <c r="U218" s="385"/>
    </row>
    <row r="219" spans="1:21" ht="39" customHeight="1" x14ac:dyDescent="0.2">
      <c r="A219" s="386">
        <v>89</v>
      </c>
      <c r="B219" s="387"/>
      <c r="C219" s="105" t="str">
        <f>IF(②選手情報入力!C98="","",②選手情報入力!C98)</f>
        <v/>
      </c>
      <c r="D219" s="384" t="str">
        <f>IF(②選手情報入力!D98="","",②選手情報入力!D98)</f>
        <v/>
      </c>
      <c r="E219" s="384"/>
      <c r="F219" s="384"/>
      <c r="G219" s="384"/>
      <c r="H219" s="388" t="str">
        <f>IF(②選手情報入力!F98="","",②選手情報入力!F98)</f>
        <v/>
      </c>
      <c r="I219" s="388"/>
      <c r="J219" s="388"/>
      <c r="K219" s="388"/>
      <c r="L219" s="388"/>
      <c r="M219" s="388"/>
      <c r="N219" s="105" t="str">
        <f>IF(②選手情報入力!H98="","",②選手情報入力!H98)</f>
        <v/>
      </c>
      <c r="O219" s="105" t="str">
        <f>IF(②選手情報入力!G98="","",②選手情報入力!G98)</f>
        <v/>
      </c>
      <c r="P219" s="106" t="str">
        <f>IF(②選手情報入力!I98="","",VLOOKUP(②選手情報入力!I98,種目情報!$N$4:$O$88,2,FALSE))</f>
        <v/>
      </c>
      <c r="Q219" s="106" t="str">
        <f>IF(②選手情報入力!K98="","",VLOOKUP(②選手情報入力!K98,種目情報!$N$4:$O$72,2,FALSE))</f>
        <v/>
      </c>
      <c r="R219" s="106" t="str">
        <f>IF(②選手情報入力!M98="","",VLOOKUP(②選手情報入力!M98,種目情報!$N$4:$O$72,2,FALSE))</f>
        <v/>
      </c>
      <c r="S219" s="106" t="str">
        <f>IF(②選手情報入力!O98="","",②選手情報入力!O98)</f>
        <v/>
      </c>
      <c r="T219" s="384" t="str">
        <f>IF(②選手情報入力!P98="","",②選手情報入力!P98)</f>
        <v/>
      </c>
      <c r="U219" s="385"/>
    </row>
    <row r="220" spans="1:21" ht="39" customHeight="1" thickBot="1" x14ac:dyDescent="0.25">
      <c r="A220" s="344">
        <v>90</v>
      </c>
      <c r="B220" s="345"/>
      <c r="C220" s="109" t="str">
        <f>IF(②選手情報入力!C99="","",②選手情報入力!C99)</f>
        <v/>
      </c>
      <c r="D220" s="346" t="str">
        <f>IF(②選手情報入力!D99="","",②選手情報入力!D99)</f>
        <v/>
      </c>
      <c r="E220" s="346"/>
      <c r="F220" s="346"/>
      <c r="G220" s="346"/>
      <c r="H220" s="347" t="str">
        <f>IF(②選手情報入力!F99="","",②選手情報入力!F99)</f>
        <v/>
      </c>
      <c r="I220" s="347"/>
      <c r="J220" s="347"/>
      <c r="K220" s="347"/>
      <c r="L220" s="347"/>
      <c r="M220" s="347"/>
      <c r="N220" s="109" t="str">
        <f>IF(②選手情報入力!H99="","",②選手情報入力!H99)</f>
        <v/>
      </c>
      <c r="O220" s="109" t="str">
        <f>IF(②選手情報入力!G99="","",②選手情報入力!G99)</f>
        <v/>
      </c>
      <c r="P220" s="110" t="str">
        <f>IF(②選手情報入力!I99="","",VLOOKUP(②選手情報入力!I99,種目情報!$N$4:$O$88,2,FALSE))</f>
        <v/>
      </c>
      <c r="Q220" s="110" t="str">
        <f>IF(②選手情報入力!K99="","",VLOOKUP(②選手情報入力!K99,種目情報!$N$4:$O$72,2,FALSE))</f>
        <v/>
      </c>
      <c r="R220" s="110" t="str">
        <f>IF(②選手情報入力!M99="","",VLOOKUP(②選手情報入力!M99,種目情報!$N$4:$O$72,2,FALSE))</f>
        <v/>
      </c>
      <c r="S220" s="110" t="str">
        <f>IF(②選手情報入力!O99="","",②選手情報入力!O99)</f>
        <v/>
      </c>
      <c r="T220" s="346" t="str">
        <f>IF(②選手情報入力!P99="","",②選手情報入力!P99)</f>
        <v/>
      </c>
      <c r="U220" s="348"/>
    </row>
    <row r="221" spans="1:21" ht="6" customHeight="1" x14ac:dyDescent="0.2">
      <c r="A221" s="74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104"/>
      <c r="S221" s="104"/>
      <c r="T221" s="104"/>
      <c r="U221" s="102"/>
    </row>
    <row r="222" spans="1:21" ht="15" customHeight="1" x14ac:dyDescent="0.3">
      <c r="A222" s="68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0"/>
      <c r="R222" s="69"/>
      <c r="S222" s="70" t="s">
        <v>142</v>
      </c>
      <c r="T222" s="108"/>
      <c r="U222" s="103" t="s">
        <v>281</v>
      </c>
    </row>
    <row r="223" spans="1:21" ht="21" customHeight="1" x14ac:dyDescent="0.3">
      <c r="A223" s="71" t="s">
        <v>143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100"/>
      <c r="R223" s="72" t="s">
        <v>144</v>
      </c>
      <c r="S223" s="73"/>
      <c r="T223" s="76"/>
      <c r="U223" s="102"/>
    </row>
    <row r="224" spans="1:21" ht="21" customHeight="1" x14ac:dyDescent="0.3">
      <c r="A224" s="74"/>
      <c r="B224" s="72" t="s">
        <v>145</v>
      </c>
      <c r="C224" s="407"/>
      <c r="D224" s="407"/>
      <c r="E224" s="72" t="s">
        <v>1</v>
      </c>
      <c r="F224" s="75" t="s">
        <v>146</v>
      </c>
      <c r="G224" s="75"/>
      <c r="H224" s="75"/>
      <c r="I224" s="75"/>
      <c r="J224" s="75"/>
      <c r="K224" s="75"/>
      <c r="L224" s="76"/>
      <c r="M224" s="51"/>
      <c r="N224" s="51"/>
      <c r="O224" s="51"/>
      <c r="P224" s="51"/>
      <c r="Q224" s="51"/>
      <c r="R224" s="51"/>
      <c r="S224" s="77" t="s">
        <v>147</v>
      </c>
      <c r="T224" s="107"/>
      <c r="U224" s="102" t="s">
        <v>281</v>
      </c>
    </row>
    <row r="225" spans="1:21" ht="14" x14ac:dyDescent="0.2">
      <c r="A225" s="408"/>
      <c r="B225" s="403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102"/>
    </row>
    <row r="226" spans="1:21" ht="14" x14ac:dyDescent="0.2">
      <c r="A226" s="408"/>
      <c r="B226" s="403"/>
      <c r="C226" s="51" t="s">
        <v>148</v>
      </c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102"/>
    </row>
    <row r="227" spans="1:21" ht="14" x14ac:dyDescent="0.2">
      <c r="A227" s="408"/>
      <c r="B227" s="403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102"/>
    </row>
    <row r="228" spans="1:21" ht="17.25" customHeight="1" x14ac:dyDescent="0.2">
      <c r="A228" s="408"/>
      <c r="B228" s="403"/>
      <c r="C228" s="409" t="s">
        <v>282</v>
      </c>
      <c r="D228" s="409"/>
      <c r="E228" s="409"/>
      <c r="F228" s="409"/>
      <c r="G228" s="409"/>
      <c r="H228" s="409"/>
      <c r="I228" s="409"/>
      <c r="J228" s="409"/>
      <c r="K228" s="409"/>
      <c r="L228" s="51"/>
      <c r="M228" s="51"/>
      <c r="N228" s="51"/>
      <c r="O228" s="51"/>
      <c r="P228" s="51"/>
      <c r="Q228" s="51"/>
      <c r="R228" s="51"/>
      <c r="S228" s="51"/>
      <c r="T228" s="51"/>
      <c r="U228" s="102"/>
    </row>
    <row r="229" spans="1:21" s="78" customFormat="1" ht="21.75" customHeight="1" x14ac:dyDescent="0.3">
      <c r="A229" s="408"/>
      <c r="B229" s="403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3"/>
      <c r="P229" s="54" t="s">
        <v>149</v>
      </c>
      <c r="Q229" s="349"/>
      <c r="R229" s="349"/>
      <c r="S229" s="349"/>
      <c r="T229" s="52" t="s">
        <v>150</v>
      </c>
      <c r="U229" s="103"/>
    </row>
    <row r="230" spans="1:21" ht="13.5" thickBot="1" x14ac:dyDescent="0.25">
      <c r="A230" s="382"/>
      <c r="B230" s="383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80"/>
    </row>
  </sheetData>
  <sheetProtection password="CC2F" sheet="1" selectLockedCells="1" selectUnlockedCells="1"/>
  <mergeCells count="559"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Q191:S191"/>
    <mergeCell ref="T194:U194"/>
    <mergeCell ref="B195:T195"/>
    <mergeCell ref="P197:Q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T181:U181"/>
    <mergeCell ref="D182:G182"/>
    <mergeCell ref="H182:M182"/>
    <mergeCell ref="T182:U182"/>
    <mergeCell ref="T172:U172"/>
    <mergeCell ref="A173:B173"/>
    <mergeCell ref="D173:G173"/>
    <mergeCell ref="M128:U128"/>
    <mergeCell ref="D129:G129"/>
    <mergeCell ref="H129:M129"/>
    <mergeCell ref="P129:R129"/>
    <mergeCell ref="T129:U129"/>
    <mergeCell ref="A130:B130"/>
    <mergeCell ref="A131:B131"/>
    <mergeCell ref="A132:B132"/>
    <mergeCell ref="A133:B133"/>
    <mergeCell ref="D130:G130"/>
    <mergeCell ref="H130:M130"/>
    <mergeCell ref="T130:U130"/>
    <mergeCell ref="D131:G131"/>
    <mergeCell ref="H131:M131"/>
    <mergeCell ref="T131:U131"/>
    <mergeCell ref="D132:G132"/>
    <mergeCell ref="H132:M132"/>
    <mergeCell ref="T132:U132"/>
    <mergeCell ref="D133:G133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A52:C52"/>
    <mergeCell ref="D52:L52"/>
    <mergeCell ref="M52:U52"/>
    <mergeCell ref="L87:M87"/>
    <mergeCell ref="A89:C89"/>
    <mergeCell ref="A90:C90"/>
    <mergeCell ref="D90:L90"/>
    <mergeCell ref="P83:Q84"/>
    <mergeCell ref="A84:C85"/>
    <mergeCell ref="P85:P86"/>
    <mergeCell ref="Q85:Q86"/>
    <mergeCell ref="R85:S86"/>
    <mergeCell ref="A86:C87"/>
    <mergeCell ref="I87:K87"/>
    <mergeCell ref="B81:T81"/>
    <mergeCell ref="A53:B53"/>
    <mergeCell ref="D53:G53"/>
    <mergeCell ref="H53:M53"/>
    <mergeCell ref="P53:R53"/>
    <mergeCell ref="T53:U53"/>
    <mergeCell ref="A54:B54"/>
    <mergeCell ref="D54:G54"/>
    <mergeCell ref="H54:M54"/>
    <mergeCell ref="T54:U54"/>
    <mergeCell ref="A30:B30"/>
    <mergeCell ref="D30:G30"/>
    <mergeCell ref="H30:M30"/>
    <mergeCell ref="C34:D34"/>
    <mergeCell ref="A35:B35"/>
    <mergeCell ref="A36:B36"/>
    <mergeCell ref="A37:B37"/>
    <mergeCell ref="A51:C51"/>
    <mergeCell ref="D51:U51"/>
    <mergeCell ref="A38:B38"/>
    <mergeCell ref="A39:B39"/>
    <mergeCell ref="Q39:S39"/>
    <mergeCell ref="A40:B40"/>
    <mergeCell ref="P45:Q46"/>
    <mergeCell ref="R45:U46"/>
    <mergeCell ref="A46:C47"/>
    <mergeCell ref="D46:H47"/>
    <mergeCell ref="P47:P48"/>
    <mergeCell ref="Q47:Q48"/>
    <mergeCell ref="R47:S48"/>
    <mergeCell ref="A48:C49"/>
    <mergeCell ref="D48:H49"/>
    <mergeCell ref="T48:T49"/>
    <mergeCell ref="I49:K49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D21:G21"/>
    <mergeCell ref="H21:M21"/>
    <mergeCell ref="A22:B22"/>
    <mergeCell ref="D22:G22"/>
    <mergeCell ref="H22:M22"/>
    <mergeCell ref="A23:B23"/>
    <mergeCell ref="D23:G23"/>
    <mergeCell ref="B5:T5"/>
    <mergeCell ref="P7:Q8"/>
    <mergeCell ref="A8:C9"/>
    <mergeCell ref="P9:P10"/>
    <mergeCell ref="Q9:Q10"/>
    <mergeCell ref="R9:S10"/>
    <mergeCell ref="A10:C11"/>
    <mergeCell ref="H23:M23"/>
    <mergeCell ref="T23:U23"/>
    <mergeCell ref="T24:U24"/>
    <mergeCell ref="T25:U25"/>
    <mergeCell ref="C38:K38"/>
    <mergeCell ref="A16:B16"/>
    <mergeCell ref="A15:B15"/>
    <mergeCell ref="P15:R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L49:M49"/>
    <mergeCell ref="T26:U26"/>
    <mergeCell ref="T27:U27"/>
    <mergeCell ref="T28:U28"/>
    <mergeCell ref="T29:U29"/>
    <mergeCell ref="T30:U30"/>
    <mergeCell ref="T10:T11"/>
    <mergeCell ref="A2:U2"/>
    <mergeCell ref="T42:U42"/>
    <mergeCell ref="B43:T43"/>
    <mergeCell ref="D8:H9"/>
    <mergeCell ref="D10:H11"/>
    <mergeCell ref="T4:U4"/>
    <mergeCell ref="R7:U8"/>
    <mergeCell ref="D13:U13"/>
    <mergeCell ref="M14:U14"/>
    <mergeCell ref="T15:U15"/>
    <mergeCell ref="T16:U16"/>
    <mergeCell ref="T17:U17"/>
    <mergeCell ref="T18:U18"/>
    <mergeCell ref="T19:U19"/>
    <mergeCell ref="T20:U20"/>
    <mergeCell ref="T21:U21"/>
    <mergeCell ref="T22:U22"/>
    <mergeCell ref="T64:U64"/>
    <mergeCell ref="T55:U55"/>
    <mergeCell ref="A56:B56"/>
    <mergeCell ref="D56:G56"/>
    <mergeCell ref="H56:M56"/>
    <mergeCell ref="T56:U56"/>
    <mergeCell ref="A57:B57"/>
    <mergeCell ref="D57:G57"/>
    <mergeCell ref="H57:M57"/>
    <mergeCell ref="T57:U57"/>
    <mergeCell ref="A58:B58"/>
    <mergeCell ref="D58:G58"/>
    <mergeCell ref="H58:M58"/>
    <mergeCell ref="T58:U58"/>
    <mergeCell ref="A59:B59"/>
    <mergeCell ref="D59:G59"/>
    <mergeCell ref="H59:M59"/>
    <mergeCell ref="T59:U59"/>
    <mergeCell ref="A55:B55"/>
    <mergeCell ref="D55:G55"/>
    <mergeCell ref="H55:M55"/>
    <mergeCell ref="A68:B68"/>
    <mergeCell ref="D68:G68"/>
    <mergeCell ref="H68:M68"/>
    <mergeCell ref="T68:U68"/>
    <mergeCell ref="C72:D72"/>
    <mergeCell ref="A60:B60"/>
    <mergeCell ref="D60:G60"/>
    <mergeCell ref="H60:M60"/>
    <mergeCell ref="T60:U60"/>
    <mergeCell ref="A61:B61"/>
    <mergeCell ref="D61:G61"/>
    <mergeCell ref="H61:M61"/>
    <mergeCell ref="T61:U61"/>
    <mergeCell ref="A62:B62"/>
    <mergeCell ref="D62:G62"/>
    <mergeCell ref="H62:M62"/>
    <mergeCell ref="T62:U62"/>
    <mergeCell ref="A63:B63"/>
    <mergeCell ref="D63:G63"/>
    <mergeCell ref="H63:M63"/>
    <mergeCell ref="T63:U63"/>
    <mergeCell ref="A64:B64"/>
    <mergeCell ref="D64:G64"/>
    <mergeCell ref="H64:M64"/>
    <mergeCell ref="A65:B65"/>
    <mergeCell ref="D65:G65"/>
    <mergeCell ref="H65:M65"/>
    <mergeCell ref="T65:U65"/>
    <mergeCell ref="A66:B66"/>
    <mergeCell ref="D66:G66"/>
    <mergeCell ref="H66:M66"/>
    <mergeCell ref="T66:U66"/>
    <mergeCell ref="A67:B67"/>
    <mergeCell ref="D67:G67"/>
    <mergeCell ref="H67:M67"/>
    <mergeCell ref="T67:U67"/>
    <mergeCell ref="T96:U96"/>
    <mergeCell ref="A73:B73"/>
    <mergeCell ref="A74:B74"/>
    <mergeCell ref="A75:B75"/>
    <mergeCell ref="A76:B76"/>
    <mergeCell ref="C76:K76"/>
    <mergeCell ref="A77:B77"/>
    <mergeCell ref="Q77:S77"/>
    <mergeCell ref="A78:B78"/>
    <mergeCell ref="T80:U80"/>
    <mergeCell ref="R83:U84"/>
    <mergeCell ref="D84:H85"/>
    <mergeCell ref="D86:H87"/>
    <mergeCell ref="T86:T87"/>
    <mergeCell ref="D89:U89"/>
    <mergeCell ref="M90:U90"/>
    <mergeCell ref="A91:B91"/>
    <mergeCell ref="D91:G91"/>
    <mergeCell ref="H91:M91"/>
    <mergeCell ref="T91:U91"/>
    <mergeCell ref="P91:R91"/>
    <mergeCell ref="A92:B92"/>
    <mergeCell ref="D92:G92"/>
    <mergeCell ref="H92:M92"/>
    <mergeCell ref="A100:B100"/>
    <mergeCell ref="D100:G100"/>
    <mergeCell ref="H100:M100"/>
    <mergeCell ref="T100:U100"/>
    <mergeCell ref="A101:B101"/>
    <mergeCell ref="D101:G101"/>
    <mergeCell ref="H101:M101"/>
    <mergeCell ref="T101:U101"/>
    <mergeCell ref="T92:U92"/>
    <mergeCell ref="A93:B93"/>
    <mergeCell ref="D93:G93"/>
    <mergeCell ref="H93:M93"/>
    <mergeCell ref="T93:U93"/>
    <mergeCell ref="A94:B94"/>
    <mergeCell ref="D94:G94"/>
    <mergeCell ref="H94:M94"/>
    <mergeCell ref="T94:U94"/>
    <mergeCell ref="A95:B95"/>
    <mergeCell ref="D95:G95"/>
    <mergeCell ref="H95:M95"/>
    <mergeCell ref="T95:U95"/>
    <mergeCell ref="A96:B96"/>
    <mergeCell ref="D96:G96"/>
    <mergeCell ref="H96:M96"/>
    <mergeCell ref="T97:U97"/>
    <mergeCell ref="A98:B98"/>
    <mergeCell ref="D98:G98"/>
    <mergeCell ref="H98:M98"/>
    <mergeCell ref="T98:U98"/>
    <mergeCell ref="A99:B99"/>
    <mergeCell ref="D99:G99"/>
    <mergeCell ref="H99:M99"/>
    <mergeCell ref="T99:U99"/>
    <mergeCell ref="A97:B97"/>
    <mergeCell ref="D97:G97"/>
    <mergeCell ref="H97:M97"/>
    <mergeCell ref="H137:M137"/>
    <mergeCell ref="T137:U137"/>
    <mergeCell ref="Q115:S115"/>
    <mergeCell ref="A116:B116"/>
    <mergeCell ref="T102:U102"/>
    <mergeCell ref="A103:B103"/>
    <mergeCell ref="D103:G103"/>
    <mergeCell ref="H103:M103"/>
    <mergeCell ref="T103:U103"/>
    <mergeCell ref="A104:B104"/>
    <mergeCell ref="D104:G104"/>
    <mergeCell ref="H104:M104"/>
    <mergeCell ref="T104:U104"/>
    <mergeCell ref="A105:B105"/>
    <mergeCell ref="D105:G105"/>
    <mergeCell ref="H105:M105"/>
    <mergeCell ref="T105:U105"/>
    <mergeCell ref="A106:B106"/>
    <mergeCell ref="D106:G106"/>
    <mergeCell ref="H106:M106"/>
    <mergeCell ref="T106:U106"/>
    <mergeCell ref="A102:B102"/>
    <mergeCell ref="D102:G102"/>
    <mergeCell ref="H102:M102"/>
    <mergeCell ref="A141:B141"/>
    <mergeCell ref="D141:G141"/>
    <mergeCell ref="H141:M141"/>
    <mergeCell ref="T141:U141"/>
    <mergeCell ref="A142:B142"/>
    <mergeCell ref="D142:G142"/>
    <mergeCell ref="H142:M142"/>
    <mergeCell ref="T142:U142"/>
    <mergeCell ref="H133:M133"/>
    <mergeCell ref="T133:U133"/>
    <mergeCell ref="A134:B134"/>
    <mergeCell ref="D134:G134"/>
    <mergeCell ref="H134:M134"/>
    <mergeCell ref="T134:U134"/>
    <mergeCell ref="A135:B135"/>
    <mergeCell ref="D135:G135"/>
    <mergeCell ref="H135:M135"/>
    <mergeCell ref="T135:U135"/>
    <mergeCell ref="A136:B136"/>
    <mergeCell ref="D136:G136"/>
    <mergeCell ref="H136:M136"/>
    <mergeCell ref="T136:U136"/>
    <mergeCell ref="A137:B137"/>
    <mergeCell ref="D137:G137"/>
    <mergeCell ref="A138:B138"/>
    <mergeCell ref="D138:G138"/>
    <mergeCell ref="H138:M138"/>
    <mergeCell ref="T138:U138"/>
    <mergeCell ref="A139:B139"/>
    <mergeCell ref="D139:G139"/>
    <mergeCell ref="H139:M139"/>
    <mergeCell ref="T139:U139"/>
    <mergeCell ref="A140:B140"/>
    <mergeCell ref="D140:G140"/>
    <mergeCell ref="H140:M140"/>
    <mergeCell ref="T140:U140"/>
    <mergeCell ref="A166:C166"/>
    <mergeCell ref="D166:L166"/>
    <mergeCell ref="M166:U166"/>
    <mergeCell ref="A143:B143"/>
    <mergeCell ref="D143:G143"/>
    <mergeCell ref="H143:M143"/>
    <mergeCell ref="T143:U143"/>
    <mergeCell ref="A144:B144"/>
    <mergeCell ref="D144:G144"/>
    <mergeCell ref="H144:M144"/>
    <mergeCell ref="T144:U144"/>
    <mergeCell ref="C148:D148"/>
    <mergeCell ref="A149:B149"/>
    <mergeCell ref="A150:B150"/>
    <mergeCell ref="A151:B151"/>
    <mergeCell ref="A152:B152"/>
    <mergeCell ref="C152:K152"/>
    <mergeCell ref="A153:B153"/>
    <mergeCell ref="Q153:S153"/>
    <mergeCell ref="A154:B154"/>
    <mergeCell ref="A170:B170"/>
    <mergeCell ref="D170:G170"/>
    <mergeCell ref="H170:M170"/>
    <mergeCell ref="T170:U170"/>
    <mergeCell ref="A171:B171"/>
    <mergeCell ref="D171:G171"/>
    <mergeCell ref="H171:M171"/>
    <mergeCell ref="T171:U171"/>
    <mergeCell ref="T156:U156"/>
    <mergeCell ref="B157:T157"/>
    <mergeCell ref="P159:Q160"/>
    <mergeCell ref="R159:U160"/>
    <mergeCell ref="A160:C161"/>
    <mergeCell ref="D160:H161"/>
    <mergeCell ref="P161:P162"/>
    <mergeCell ref="Q161:Q162"/>
    <mergeCell ref="R161:S162"/>
    <mergeCell ref="A162:C163"/>
    <mergeCell ref="D162:H163"/>
    <mergeCell ref="T162:T163"/>
    <mergeCell ref="I163:K163"/>
    <mergeCell ref="L163:M163"/>
    <mergeCell ref="A165:C165"/>
    <mergeCell ref="D165:U165"/>
    <mergeCell ref="P167:R167"/>
    <mergeCell ref="T167:U167"/>
    <mergeCell ref="A168:B168"/>
    <mergeCell ref="D168:G168"/>
    <mergeCell ref="H168:M168"/>
    <mergeCell ref="T168:U168"/>
    <mergeCell ref="A169:B169"/>
    <mergeCell ref="D169:G169"/>
    <mergeCell ref="H169:M169"/>
    <mergeCell ref="T169:U169"/>
    <mergeCell ref="A167:B167"/>
    <mergeCell ref="D167:G167"/>
    <mergeCell ref="H167:M167"/>
    <mergeCell ref="H173:M173"/>
    <mergeCell ref="T173:U173"/>
    <mergeCell ref="A174:B174"/>
    <mergeCell ref="D174:G174"/>
    <mergeCell ref="H174:M174"/>
    <mergeCell ref="T174:U174"/>
    <mergeCell ref="A175:B175"/>
    <mergeCell ref="D175:G175"/>
    <mergeCell ref="H175:M175"/>
    <mergeCell ref="T175:U175"/>
    <mergeCell ref="A176:B176"/>
    <mergeCell ref="D176:G176"/>
    <mergeCell ref="H176:M176"/>
    <mergeCell ref="T176:U176"/>
    <mergeCell ref="T177:U177"/>
    <mergeCell ref="D178:G178"/>
    <mergeCell ref="H178:M178"/>
    <mergeCell ref="T178:U178"/>
    <mergeCell ref="A179:B179"/>
    <mergeCell ref="D179:G179"/>
    <mergeCell ref="H179:M179"/>
    <mergeCell ref="T179:U179"/>
    <mergeCell ref="A180:B180"/>
    <mergeCell ref="D180:G180"/>
    <mergeCell ref="H180:M180"/>
    <mergeCell ref="T180:U180"/>
    <mergeCell ref="T210:U210"/>
    <mergeCell ref="R197:U198"/>
    <mergeCell ref="A198:C199"/>
    <mergeCell ref="D198:H199"/>
    <mergeCell ref="P199:P200"/>
    <mergeCell ref="Q199:Q200"/>
    <mergeCell ref="R199:S200"/>
    <mergeCell ref="A200:C201"/>
    <mergeCell ref="D200:H201"/>
    <mergeCell ref="T200:T201"/>
    <mergeCell ref="I201:K201"/>
    <mergeCell ref="L201:M201"/>
    <mergeCell ref="A203:C203"/>
    <mergeCell ref="D203:U203"/>
    <mergeCell ref="A204:C204"/>
    <mergeCell ref="D204:L204"/>
    <mergeCell ref="M204:U204"/>
    <mergeCell ref="A205:B205"/>
    <mergeCell ref="D205:G205"/>
    <mergeCell ref="H205:M205"/>
    <mergeCell ref="P205:R205"/>
    <mergeCell ref="T205:U205"/>
    <mergeCell ref="A206:B206"/>
    <mergeCell ref="D206:G206"/>
    <mergeCell ref="A214:B214"/>
    <mergeCell ref="D214:G214"/>
    <mergeCell ref="H214:M214"/>
    <mergeCell ref="T214:U214"/>
    <mergeCell ref="A215:B215"/>
    <mergeCell ref="D215:G215"/>
    <mergeCell ref="H215:M215"/>
    <mergeCell ref="T215:U215"/>
    <mergeCell ref="T206:U206"/>
    <mergeCell ref="A207:B207"/>
    <mergeCell ref="D207:G207"/>
    <mergeCell ref="H207:M207"/>
    <mergeCell ref="T207:U207"/>
    <mergeCell ref="A208:B208"/>
    <mergeCell ref="D208:G208"/>
    <mergeCell ref="H208:M208"/>
    <mergeCell ref="T208:U208"/>
    <mergeCell ref="A209:B209"/>
    <mergeCell ref="D209:G209"/>
    <mergeCell ref="H209:M209"/>
    <mergeCell ref="T209:U209"/>
    <mergeCell ref="A210:B210"/>
    <mergeCell ref="D210:G210"/>
    <mergeCell ref="H210:M210"/>
    <mergeCell ref="T211:U211"/>
    <mergeCell ref="A212:B212"/>
    <mergeCell ref="D212:G212"/>
    <mergeCell ref="H212:M212"/>
    <mergeCell ref="T212:U212"/>
    <mergeCell ref="A213:B213"/>
    <mergeCell ref="D213:G213"/>
    <mergeCell ref="H213:M213"/>
    <mergeCell ref="T213:U213"/>
    <mergeCell ref="D218:G218"/>
    <mergeCell ref="H218:M218"/>
    <mergeCell ref="T218:U218"/>
    <mergeCell ref="A219:B219"/>
    <mergeCell ref="D219:G219"/>
    <mergeCell ref="H219:M219"/>
    <mergeCell ref="T219:U219"/>
    <mergeCell ref="D217:G217"/>
    <mergeCell ref="H217:M217"/>
    <mergeCell ref="T217:U217"/>
    <mergeCell ref="A218:B218"/>
    <mergeCell ref="A220:B220"/>
    <mergeCell ref="D220:G220"/>
    <mergeCell ref="H220:M220"/>
    <mergeCell ref="T220:U220"/>
    <mergeCell ref="Q229:S229"/>
    <mergeCell ref="T118:U118"/>
    <mergeCell ref="B119:T119"/>
    <mergeCell ref="P121:Q122"/>
    <mergeCell ref="R121:U122"/>
    <mergeCell ref="A122:C123"/>
    <mergeCell ref="D122:H123"/>
    <mergeCell ref="P123:P124"/>
    <mergeCell ref="Q123:Q124"/>
    <mergeCell ref="R123:S124"/>
    <mergeCell ref="A124:C125"/>
    <mergeCell ref="D124:H125"/>
    <mergeCell ref="T124:T125"/>
    <mergeCell ref="I125:K125"/>
    <mergeCell ref="L125:M125"/>
    <mergeCell ref="A127:C127"/>
    <mergeCell ref="D127:U127"/>
    <mergeCell ref="A192:B192"/>
    <mergeCell ref="T216:U216"/>
    <mergeCell ref="A217:B217"/>
  </mergeCells>
  <phoneticPr fontId="43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97"/>
  <sheetViews>
    <sheetView zoomScaleNormal="100" workbookViewId="0">
      <pane ySplit="7" topLeftCell="A8" activePane="bottomLeft" state="frozen"/>
      <selection pane="bottomLeft" activeCell="D1" sqref="D1"/>
    </sheetView>
  </sheetViews>
  <sheetFormatPr defaultColWidth="9" defaultRowHeight="13" x14ac:dyDescent="0.2"/>
  <cols>
    <col min="1" max="1" width="3.6328125" style="14" bestFit="1" customWidth="1"/>
    <col min="2" max="2" width="6" style="2" bestFit="1" customWidth="1"/>
    <col min="3" max="3" width="15" style="2" customWidth="1"/>
    <col min="4" max="5" width="3.7265625" style="2" customWidth="1"/>
    <col min="6" max="6" width="13.7265625" style="14" customWidth="1"/>
    <col min="7" max="7" width="9.36328125" style="2" customWidth="1"/>
    <col min="8" max="8" width="13.7265625" style="14" customWidth="1"/>
    <col min="9" max="9" width="9.36328125" style="2" customWidth="1"/>
    <col min="10" max="10" width="13.7265625" style="14" customWidth="1"/>
    <col min="11" max="11" width="9.36328125" style="2" customWidth="1"/>
    <col min="12" max="12" width="4.08984375" style="14" customWidth="1"/>
    <col min="13" max="13" width="4.08984375" style="14" bestFit="1" customWidth="1"/>
    <col min="14" max="16384" width="9" style="14"/>
  </cols>
  <sheetData>
    <row r="1" spans="1:13" ht="16.5" x14ac:dyDescent="0.2">
      <c r="A1" s="10" t="s">
        <v>344</v>
      </c>
    </row>
    <row r="2" spans="1:13" ht="14" x14ac:dyDescent="0.2">
      <c r="D2" s="16" t="s">
        <v>360</v>
      </c>
      <c r="E2" s="427" t="str">
        <f>注意事項!C3&amp;注意事項!F3</f>
        <v>令和２年度西三河高等学校学年別陸上競技大会</v>
      </c>
      <c r="F2" s="427"/>
      <c r="G2" s="427"/>
      <c r="H2" s="427"/>
      <c r="I2" s="16" t="s">
        <v>336</v>
      </c>
      <c r="J2" s="150" t="str">
        <f>IF(①学校情報入力!D5="","",①学校情報入力!D5)</f>
        <v/>
      </c>
      <c r="K2" s="150" t="str">
        <f>IF(①学校情報入力!D3="","",①学校情報入力!D3)</f>
        <v/>
      </c>
    </row>
    <row r="3" spans="1:13" ht="18.75" customHeight="1" thickBot="1" x14ac:dyDescent="0.25"/>
    <row r="4" spans="1:13" s="127" customFormat="1" ht="16.5" customHeight="1" x14ac:dyDescent="0.2">
      <c r="B4" s="421" t="s">
        <v>352</v>
      </c>
      <c r="C4" s="147" t="s">
        <v>353</v>
      </c>
      <c r="D4" s="423">
        <f>②選手情報入力!G100</f>
        <v>0</v>
      </c>
      <c r="E4" s="424"/>
      <c r="G4" s="421" t="s">
        <v>339</v>
      </c>
      <c r="H4" s="128" t="s">
        <v>257</v>
      </c>
      <c r="I4" s="129" t="str">
        <f>IF(③リレー情報確認!F8="","",③リレー情報確認!F8)</f>
        <v/>
      </c>
      <c r="J4" s="154" t="s">
        <v>258</v>
      </c>
      <c r="K4" s="129" t="str">
        <f>IF(③リレー情報確認!L8="","",③リレー情報確認!L8)</f>
        <v/>
      </c>
    </row>
    <row r="5" spans="1:13" s="127" customFormat="1" ht="16.5" customHeight="1" thickBot="1" x14ac:dyDescent="0.25">
      <c r="B5" s="422"/>
      <c r="C5" s="148" t="s">
        <v>354</v>
      </c>
      <c r="D5" s="425">
        <f>②選手情報入力!G101</f>
        <v>0</v>
      </c>
      <c r="E5" s="426"/>
      <c r="G5" s="422"/>
      <c r="H5" s="131" t="s">
        <v>337</v>
      </c>
      <c r="I5" s="132" t="str">
        <f>IF(③リレー情報確認!R8="","",③リレー情報確認!R8)</f>
        <v/>
      </c>
      <c r="J5" s="155" t="s">
        <v>338</v>
      </c>
      <c r="K5" s="132" t="str">
        <f>IF(③リレー情報確認!X8="","",③リレー情報確認!X8)</f>
        <v/>
      </c>
    </row>
    <row r="6" spans="1:13" s="127" customFormat="1" ht="18.75" customHeight="1" x14ac:dyDescent="0.2">
      <c r="B6" s="130"/>
      <c r="C6" s="130"/>
      <c r="D6" s="130"/>
      <c r="E6" s="130"/>
      <c r="G6" s="130"/>
      <c r="I6" s="130"/>
      <c r="K6" s="130"/>
    </row>
    <row r="7" spans="1:13" s="127" customFormat="1" ht="16.5" customHeight="1" x14ac:dyDescent="0.2">
      <c r="A7" s="133"/>
      <c r="B7" s="134" t="s">
        <v>340</v>
      </c>
      <c r="C7" s="134" t="s">
        <v>341</v>
      </c>
      <c r="D7" s="134" t="s">
        <v>342</v>
      </c>
      <c r="E7" s="134" t="s">
        <v>343</v>
      </c>
      <c r="F7" s="134" t="s">
        <v>43</v>
      </c>
      <c r="G7" s="134" t="s">
        <v>44</v>
      </c>
      <c r="H7" s="134" t="s">
        <v>45</v>
      </c>
      <c r="I7" s="134" t="s">
        <v>46</v>
      </c>
      <c r="J7" s="134" t="s">
        <v>47</v>
      </c>
      <c r="K7" s="134" t="s">
        <v>48</v>
      </c>
      <c r="L7" s="134" t="s">
        <v>345</v>
      </c>
      <c r="M7" s="134" t="s">
        <v>346</v>
      </c>
    </row>
    <row r="8" spans="1:13" s="127" customFormat="1" ht="18" customHeight="1" x14ac:dyDescent="0.2">
      <c r="A8" s="135">
        <v>1</v>
      </c>
      <c r="B8" s="136" t="str">
        <f>IF(②選手情報入力!C10="","",②選手情報入力!C10)</f>
        <v/>
      </c>
      <c r="C8" s="159" t="str">
        <f>IF(②選手情報入力!D10="","",②選手情報入力!D10)</f>
        <v/>
      </c>
      <c r="D8" s="136" t="str">
        <f>IF(②選手情報入力!G10="","",②選手情報入力!G10)</f>
        <v/>
      </c>
      <c r="E8" s="136" t="str">
        <f>IF(②選手情報入力!H10="","",②選手情報入力!H10)</f>
        <v/>
      </c>
      <c r="F8" s="135" t="str">
        <f>IF(②選手情報入力!I10="","",②選手情報入力!I10)</f>
        <v/>
      </c>
      <c r="G8" s="136" t="str">
        <f>IF(②選手情報入力!J10="","",②選手情報入力!J10)</f>
        <v/>
      </c>
      <c r="H8" s="135" t="str">
        <f>IF(②選手情報入力!K10="","",②選手情報入力!K10)</f>
        <v/>
      </c>
      <c r="I8" s="136" t="str">
        <f>IF(②選手情報入力!L10="","",②選手情報入力!L10)</f>
        <v/>
      </c>
      <c r="J8" s="135" t="str">
        <f>IF(②選手情報入力!M10="","",②選手情報入力!M10)</f>
        <v/>
      </c>
      <c r="K8" s="136" t="str">
        <f>IF(②選手情報入力!N10="","",②選手情報入力!N10)</f>
        <v/>
      </c>
      <c r="L8" s="136" t="str">
        <f>IF(②選手情報入力!O10="","",②選手情報入力!O10)</f>
        <v/>
      </c>
      <c r="M8" s="136" t="str">
        <f>IF(②選手情報入力!P10="","",②選手情報入力!P10)</f>
        <v/>
      </c>
    </row>
    <row r="9" spans="1:13" s="127" customFormat="1" ht="18" customHeight="1" x14ac:dyDescent="0.2">
      <c r="A9" s="137">
        <v>2</v>
      </c>
      <c r="B9" s="138" t="str">
        <f>IF(②選手情報入力!C11="","",②選手情報入力!C11)</f>
        <v/>
      </c>
      <c r="C9" s="160" t="str">
        <f>IF(②選手情報入力!D11="","",②選手情報入力!D11)</f>
        <v/>
      </c>
      <c r="D9" s="138" t="str">
        <f>IF(②選手情報入力!G11="","",②選手情報入力!G11)</f>
        <v/>
      </c>
      <c r="E9" s="138" t="str">
        <f>IF(②選手情報入力!H11="","",②選手情報入力!H11)</f>
        <v/>
      </c>
      <c r="F9" s="137" t="str">
        <f>IF(②選手情報入力!I11="","",②選手情報入力!I11)</f>
        <v/>
      </c>
      <c r="G9" s="138" t="str">
        <f>IF(②選手情報入力!J11="","",②選手情報入力!J11)</f>
        <v/>
      </c>
      <c r="H9" s="137" t="str">
        <f>IF(②選手情報入力!K11="","",②選手情報入力!K11)</f>
        <v/>
      </c>
      <c r="I9" s="138" t="str">
        <f>IF(②選手情報入力!L11="","",②選手情報入力!L11)</f>
        <v/>
      </c>
      <c r="J9" s="137" t="str">
        <f>IF(②選手情報入力!M11="","",②選手情報入力!M11)</f>
        <v/>
      </c>
      <c r="K9" s="138" t="str">
        <f>IF(②選手情報入力!N11="","",②選手情報入力!N11)</f>
        <v/>
      </c>
      <c r="L9" s="138" t="str">
        <f>IF(②選手情報入力!O11="","",②選手情報入力!O11)</f>
        <v/>
      </c>
      <c r="M9" s="138" t="str">
        <f>IF(②選手情報入力!P11="","",②選手情報入力!P11)</f>
        <v/>
      </c>
    </row>
    <row r="10" spans="1:13" s="127" customFormat="1" ht="18" customHeight="1" x14ac:dyDescent="0.2">
      <c r="A10" s="137">
        <v>3</v>
      </c>
      <c r="B10" s="138" t="str">
        <f>IF(②選手情報入力!C12="","",②選手情報入力!C12)</f>
        <v/>
      </c>
      <c r="C10" s="160" t="str">
        <f>IF(②選手情報入力!D12="","",②選手情報入力!D12)</f>
        <v/>
      </c>
      <c r="D10" s="138" t="str">
        <f>IF(②選手情報入力!G12="","",②選手情報入力!G12)</f>
        <v/>
      </c>
      <c r="E10" s="138" t="str">
        <f>IF(②選手情報入力!H12="","",②選手情報入力!H12)</f>
        <v/>
      </c>
      <c r="F10" s="137" t="str">
        <f>IF(②選手情報入力!I12="","",②選手情報入力!I12)</f>
        <v/>
      </c>
      <c r="G10" s="138" t="str">
        <f>IF(②選手情報入力!J12="","",②選手情報入力!J12)</f>
        <v/>
      </c>
      <c r="H10" s="137" t="str">
        <f>IF(②選手情報入力!K12="","",②選手情報入力!K12)</f>
        <v/>
      </c>
      <c r="I10" s="138" t="str">
        <f>IF(②選手情報入力!L12="","",②選手情報入力!L12)</f>
        <v/>
      </c>
      <c r="J10" s="137" t="str">
        <f>IF(②選手情報入力!M12="","",②選手情報入力!M12)</f>
        <v/>
      </c>
      <c r="K10" s="138" t="str">
        <f>IF(②選手情報入力!N12="","",②選手情報入力!N12)</f>
        <v/>
      </c>
      <c r="L10" s="138" t="str">
        <f>IF(②選手情報入力!O12="","",②選手情報入力!O12)</f>
        <v/>
      </c>
      <c r="M10" s="138" t="str">
        <f>IF(②選手情報入力!P12="","",②選手情報入力!P12)</f>
        <v/>
      </c>
    </row>
    <row r="11" spans="1:13" s="127" customFormat="1" ht="18" customHeight="1" x14ac:dyDescent="0.2">
      <c r="A11" s="137">
        <v>4</v>
      </c>
      <c r="B11" s="138" t="str">
        <f>IF(②選手情報入力!C13="","",②選手情報入力!C13)</f>
        <v/>
      </c>
      <c r="C11" s="160" t="str">
        <f>IF(②選手情報入力!D13="","",②選手情報入力!D13)</f>
        <v/>
      </c>
      <c r="D11" s="138" t="str">
        <f>IF(②選手情報入力!G13="","",②選手情報入力!G13)</f>
        <v/>
      </c>
      <c r="E11" s="138" t="str">
        <f>IF(②選手情報入力!H13="","",②選手情報入力!H13)</f>
        <v/>
      </c>
      <c r="F11" s="137" t="str">
        <f>IF(②選手情報入力!I13="","",②選手情報入力!I13)</f>
        <v/>
      </c>
      <c r="G11" s="138" t="str">
        <f>IF(②選手情報入力!J13="","",②選手情報入力!J13)</f>
        <v/>
      </c>
      <c r="H11" s="137" t="str">
        <f>IF(②選手情報入力!K13="","",②選手情報入力!K13)</f>
        <v/>
      </c>
      <c r="I11" s="138" t="str">
        <f>IF(②選手情報入力!L13="","",②選手情報入力!L13)</f>
        <v/>
      </c>
      <c r="J11" s="137" t="str">
        <f>IF(②選手情報入力!M13="","",②選手情報入力!M13)</f>
        <v/>
      </c>
      <c r="K11" s="138" t="str">
        <f>IF(②選手情報入力!N13="","",②選手情報入力!N13)</f>
        <v/>
      </c>
      <c r="L11" s="138" t="str">
        <f>IF(②選手情報入力!O13="","",②選手情報入力!O13)</f>
        <v/>
      </c>
      <c r="M11" s="138" t="str">
        <f>IF(②選手情報入力!P13="","",②選手情報入力!P13)</f>
        <v/>
      </c>
    </row>
    <row r="12" spans="1:13" s="127" customFormat="1" ht="18" customHeight="1" x14ac:dyDescent="0.2">
      <c r="A12" s="141">
        <v>5</v>
      </c>
      <c r="B12" s="142" t="str">
        <f>IF(②選手情報入力!C14="","",②選手情報入力!C14)</f>
        <v/>
      </c>
      <c r="C12" s="161" t="str">
        <f>IF(②選手情報入力!D14="","",②選手情報入力!D14)</f>
        <v/>
      </c>
      <c r="D12" s="142" t="str">
        <f>IF(②選手情報入力!G14="","",②選手情報入力!G14)</f>
        <v/>
      </c>
      <c r="E12" s="142" t="str">
        <f>IF(②選手情報入力!H14="","",②選手情報入力!H14)</f>
        <v/>
      </c>
      <c r="F12" s="141" t="str">
        <f>IF(②選手情報入力!I14="","",②選手情報入力!I14)</f>
        <v/>
      </c>
      <c r="G12" s="142" t="str">
        <f>IF(②選手情報入力!J14="","",②選手情報入力!J14)</f>
        <v/>
      </c>
      <c r="H12" s="141" t="str">
        <f>IF(②選手情報入力!K14="","",②選手情報入力!K14)</f>
        <v/>
      </c>
      <c r="I12" s="142" t="str">
        <f>IF(②選手情報入力!L14="","",②選手情報入力!L14)</f>
        <v/>
      </c>
      <c r="J12" s="141" t="str">
        <f>IF(②選手情報入力!M14="","",②選手情報入力!M14)</f>
        <v/>
      </c>
      <c r="K12" s="142" t="str">
        <f>IF(②選手情報入力!N14="","",②選手情報入力!N14)</f>
        <v/>
      </c>
      <c r="L12" s="142" t="str">
        <f>IF(②選手情報入力!O14="","",②選手情報入力!O14)</f>
        <v/>
      </c>
      <c r="M12" s="142" t="str">
        <f>IF(②選手情報入力!P14="","",②選手情報入力!P14)</f>
        <v/>
      </c>
    </row>
    <row r="13" spans="1:13" s="127" customFormat="1" ht="18" customHeight="1" x14ac:dyDescent="0.2">
      <c r="A13" s="135">
        <v>6</v>
      </c>
      <c r="B13" s="136" t="str">
        <f>IF(②選手情報入力!C15="","",②選手情報入力!C15)</f>
        <v/>
      </c>
      <c r="C13" s="159" t="str">
        <f>IF(②選手情報入力!D15="","",②選手情報入力!D15)</f>
        <v/>
      </c>
      <c r="D13" s="136" t="str">
        <f>IF(②選手情報入力!G15="","",②選手情報入力!G15)</f>
        <v/>
      </c>
      <c r="E13" s="136" t="str">
        <f>IF(②選手情報入力!H15="","",②選手情報入力!H15)</f>
        <v/>
      </c>
      <c r="F13" s="135" t="str">
        <f>IF(②選手情報入力!I15="","",②選手情報入力!I15)</f>
        <v/>
      </c>
      <c r="G13" s="136" t="str">
        <f>IF(②選手情報入力!J15="","",②選手情報入力!J15)</f>
        <v/>
      </c>
      <c r="H13" s="135" t="str">
        <f>IF(②選手情報入力!K15="","",②選手情報入力!K15)</f>
        <v/>
      </c>
      <c r="I13" s="136" t="str">
        <f>IF(②選手情報入力!L15="","",②選手情報入力!L15)</f>
        <v/>
      </c>
      <c r="J13" s="135" t="str">
        <f>IF(②選手情報入力!M15="","",②選手情報入力!M15)</f>
        <v/>
      </c>
      <c r="K13" s="136" t="str">
        <f>IF(②選手情報入力!N15="","",②選手情報入力!N15)</f>
        <v/>
      </c>
      <c r="L13" s="136" t="str">
        <f>IF(②選手情報入力!O15="","",②選手情報入力!O15)</f>
        <v/>
      </c>
      <c r="M13" s="136" t="str">
        <f>IF(②選手情報入力!P15="","",②選手情報入力!P15)</f>
        <v/>
      </c>
    </row>
    <row r="14" spans="1:13" s="127" customFormat="1" ht="18" customHeight="1" x14ac:dyDescent="0.2">
      <c r="A14" s="137">
        <v>7</v>
      </c>
      <c r="B14" s="138" t="str">
        <f>IF(②選手情報入力!C16="","",②選手情報入力!C16)</f>
        <v/>
      </c>
      <c r="C14" s="160" t="str">
        <f>IF(②選手情報入力!D16="","",②選手情報入力!D16)</f>
        <v/>
      </c>
      <c r="D14" s="138" t="str">
        <f>IF(②選手情報入力!G16="","",②選手情報入力!G16)</f>
        <v/>
      </c>
      <c r="E14" s="138" t="str">
        <f>IF(②選手情報入力!H16="","",②選手情報入力!H16)</f>
        <v/>
      </c>
      <c r="F14" s="137" t="str">
        <f>IF(②選手情報入力!I16="","",②選手情報入力!I16)</f>
        <v/>
      </c>
      <c r="G14" s="138" t="str">
        <f>IF(②選手情報入力!J16="","",②選手情報入力!J16)</f>
        <v/>
      </c>
      <c r="H14" s="137" t="str">
        <f>IF(②選手情報入力!K16="","",②選手情報入力!K16)</f>
        <v/>
      </c>
      <c r="I14" s="138" t="str">
        <f>IF(②選手情報入力!L16="","",②選手情報入力!L16)</f>
        <v/>
      </c>
      <c r="J14" s="137" t="str">
        <f>IF(②選手情報入力!M16="","",②選手情報入力!M16)</f>
        <v/>
      </c>
      <c r="K14" s="138" t="str">
        <f>IF(②選手情報入力!N16="","",②選手情報入力!N16)</f>
        <v/>
      </c>
      <c r="L14" s="138" t="str">
        <f>IF(②選手情報入力!O16="","",②選手情報入力!O16)</f>
        <v/>
      </c>
      <c r="M14" s="138" t="str">
        <f>IF(②選手情報入力!P16="","",②選手情報入力!P16)</f>
        <v/>
      </c>
    </row>
    <row r="15" spans="1:13" s="127" customFormat="1" ht="18" customHeight="1" x14ac:dyDescent="0.2">
      <c r="A15" s="137">
        <v>8</v>
      </c>
      <c r="B15" s="138" t="str">
        <f>IF(②選手情報入力!C17="","",②選手情報入力!C17)</f>
        <v/>
      </c>
      <c r="C15" s="160" t="str">
        <f>IF(②選手情報入力!D17="","",②選手情報入力!D17)</f>
        <v/>
      </c>
      <c r="D15" s="138" t="str">
        <f>IF(②選手情報入力!G17="","",②選手情報入力!G17)</f>
        <v/>
      </c>
      <c r="E15" s="138" t="str">
        <f>IF(②選手情報入力!H17="","",②選手情報入力!H17)</f>
        <v/>
      </c>
      <c r="F15" s="137" t="str">
        <f>IF(②選手情報入力!I17="","",②選手情報入力!I17)</f>
        <v/>
      </c>
      <c r="G15" s="138" t="str">
        <f>IF(②選手情報入力!J17="","",②選手情報入力!J17)</f>
        <v/>
      </c>
      <c r="H15" s="137" t="str">
        <f>IF(②選手情報入力!K17="","",②選手情報入力!K17)</f>
        <v/>
      </c>
      <c r="I15" s="138" t="str">
        <f>IF(②選手情報入力!L17="","",②選手情報入力!L17)</f>
        <v/>
      </c>
      <c r="J15" s="137" t="str">
        <f>IF(②選手情報入力!M17="","",②選手情報入力!M17)</f>
        <v/>
      </c>
      <c r="K15" s="138" t="str">
        <f>IF(②選手情報入力!N17="","",②選手情報入力!N17)</f>
        <v/>
      </c>
      <c r="L15" s="138" t="str">
        <f>IF(②選手情報入力!O17="","",②選手情報入力!O17)</f>
        <v/>
      </c>
      <c r="M15" s="138" t="str">
        <f>IF(②選手情報入力!P17="","",②選手情報入力!P17)</f>
        <v/>
      </c>
    </row>
    <row r="16" spans="1:13" s="127" customFormat="1" ht="18" customHeight="1" x14ac:dyDescent="0.2">
      <c r="A16" s="137">
        <v>9</v>
      </c>
      <c r="B16" s="138" t="str">
        <f>IF(②選手情報入力!C18="","",②選手情報入力!C18)</f>
        <v/>
      </c>
      <c r="C16" s="160" t="str">
        <f>IF(②選手情報入力!D18="","",②選手情報入力!D18)</f>
        <v/>
      </c>
      <c r="D16" s="138" t="str">
        <f>IF(②選手情報入力!G18="","",②選手情報入力!G18)</f>
        <v/>
      </c>
      <c r="E16" s="138" t="str">
        <f>IF(②選手情報入力!H18="","",②選手情報入力!H18)</f>
        <v/>
      </c>
      <c r="F16" s="137" t="str">
        <f>IF(②選手情報入力!I18="","",②選手情報入力!I18)</f>
        <v/>
      </c>
      <c r="G16" s="138" t="str">
        <f>IF(②選手情報入力!J18="","",②選手情報入力!J18)</f>
        <v/>
      </c>
      <c r="H16" s="137" t="str">
        <f>IF(②選手情報入力!K18="","",②選手情報入力!K18)</f>
        <v/>
      </c>
      <c r="I16" s="138" t="str">
        <f>IF(②選手情報入力!L18="","",②選手情報入力!L18)</f>
        <v/>
      </c>
      <c r="J16" s="137" t="str">
        <f>IF(②選手情報入力!M18="","",②選手情報入力!M18)</f>
        <v/>
      </c>
      <c r="K16" s="138" t="str">
        <f>IF(②選手情報入力!N18="","",②選手情報入力!N18)</f>
        <v/>
      </c>
      <c r="L16" s="138" t="str">
        <f>IF(②選手情報入力!O18="","",②選手情報入力!O18)</f>
        <v/>
      </c>
      <c r="M16" s="138" t="str">
        <f>IF(②選手情報入力!P18="","",②選手情報入力!P18)</f>
        <v/>
      </c>
    </row>
    <row r="17" spans="1:13" s="127" customFormat="1" ht="18" customHeight="1" x14ac:dyDescent="0.2">
      <c r="A17" s="139">
        <v>10</v>
      </c>
      <c r="B17" s="140" t="str">
        <f>IF(②選手情報入力!C19="","",②選手情報入力!C19)</f>
        <v/>
      </c>
      <c r="C17" s="162" t="str">
        <f>IF(②選手情報入力!D19="","",②選手情報入力!D19)</f>
        <v/>
      </c>
      <c r="D17" s="140" t="str">
        <f>IF(②選手情報入力!G19="","",②選手情報入力!G19)</f>
        <v/>
      </c>
      <c r="E17" s="140" t="str">
        <f>IF(②選手情報入力!H19="","",②選手情報入力!H19)</f>
        <v/>
      </c>
      <c r="F17" s="139" t="str">
        <f>IF(②選手情報入力!I19="","",②選手情報入力!I19)</f>
        <v/>
      </c>
      <c r="G17" s="140" t="str">
        <f>IF(②選手情報入力!J19="","",②選手情報入力!J19)</f>
        <v/>
      </c>
      <c r="H17" s="139" t="str">
        <f>IF(②選手情報入力!K19="","",②選手情報入力!K19)</f>
        <v/>
      </c>
      <c r="I17" s="140" t="str">
        <f>IF(②選手情報入力!L19="","",②選手情報入力!L19)</f>
        <v/>
      </c>
      <c r="J17" s="139" t="str">
        <f>IF(②選手情報入力!M19="","",②選手情報入力!M19)</f>
        <v/>
      </c>
      <c r="K17" s="140" t="str">
        <f>IF(②選手情報入力!N19="","",②選手情報入力!N19)</f>
        <v/>
      </c>
      <c r="L17" s="140" t="str">
        <f>IF(②選手情報入力!O19="","",②選手情報入力!O19)</f>
        <v/>
      </c>
      <c r="M17" s="140" t="str">
        <f>IF(②選手情報入力!P19="","",②選手情報入力!P19)</f>
        <v/>
      </c>
    </row>
    <row r="18" spans="1:13" s="127" customFormat="1" ht="18" customHeight="1" x14ac:dyDescent="0.2">
      <c r="A18" s="143">
        <v>11</v>
      </c>
      <c r="B18" s="144" t="str">
        <f>IF(②選手情報入力!C20="","",②選手情報入力!C20)</f>
        <v/>
      </c>
      <c r="C18" s="163" t="str">
        <f>IF(②選手情報入力!D20="","",②選手情報入力!D20)</f>
        <v/>
      </c>
      <c r="D18" s="144" t="str">
        <f>IF(②選手情報入力!G20="","",②選手情報入力!G20)</f>
        <v/>
      </c>
      <c r="E18" s="144" t="str">
        <f>IF(②選手情報入力!H20="","",②選手情報入力!H20)</f>
        <v/>
      </c>
      <c r="F18" s="143" t="str">
        <f>IF(②選手情報入力!I20="","",②選手情報入力!I20)</f>
        <v/>
      </c>
      <c r="G18" s="144" t="str">
        <f>IF(②選手情報入力!J20="","",②選手情報入力!J20)</f>
        <v/>
      </c>
      <c r="H18" s="143" t="str">
        <f>IF(②選手情報入力!K20="","",②選手情報入力!K20)</f>
        <v/>
      </c>
      <c r="I18" s="144" t="str">
        <f>IF(②選手情報入力!L20="","",②選手情報入力!L20)</f>
        <v/>
      </c>
      <c r="J18" s="143" t="str">
        <f>IF(②選手情報入力!M20="","",②選手情報入力!M20)</f>
        <v/>
      </c>
      <c r="K18" s="144" t="str">
        <f>IF(②選手情報入力!N20="","",②選手情報入力!N20)</f>
        <v/>
      </c>
      <c r="L18" s="144" t="str">
        <f>IF(②選手情報入力!O20="","",②選手情報入力!O20)</f>
        <v/>
      </c>
      <c r="M18" s="144" t="str">
        <f>IF(②選手情報入力!P20="","",②選手情報入力!P20)</f>
        <v/>
      </c>
    </row>
    <row r="19" spans="1:13" s="127" customFormat="1" ht="18" customHeight="1" x14ac:dyDescent="0.2">
      <c r="A19" s="137">
        <v>12</v>
      </c>
      <c r="B19" s="138" t="str">
        <f>IF(②選手情報入力!C21="","",②選手情報入力!C21)</f>
        <v/>
      </c>
      <c r="C19" s="160" t="str">
        <f>IF(②選手情報入力!D21="","",②選手情報入力!D21)</f>
        <v/>
      </c>
      <c r="D19" s="138" t="str">
        <f>IF(②選手情報入力!G21="","",②選手情報入力!G21)</f>
        <v/>
      </c>
      <c r="E19" s="138" t="str">
        <f>IF(②選手情報入力!H21="","",②選手情報入力!H21)</f>
        <v/>
      </c>
      <c r="F19" s="137" t="str">
        <f>IF(②選手情報入力!I21="","",②選手情報入力!I21)</f>
        <v/>
      </c>
      <c r="G19" s="138" t="str">
        <f>IF(②選手情報入力!J21="","",②選手情報入力!J21)</f>
        <v/>
      </c>
      <c r="H19" s="137" t="str">
        <f>IF(②選手情報入力!K21="","",②選手情報入力!K21)</f>
        <v/>
      </c>
      <c r="I19" s="138" t="str">
        <f>IF(②選手情報入力!L21="","",②選手情報入力!L21)</f>
        <v/>
      </c>
      <c r="J19" s="137" t="str">
        <f>IF(②選手情報入力!M21="","",②選手情報入力!M21)</f>
        <v/>
      </c>
      <c r="K19" s="138" t="str">
        <f>IF(②選手情報入力!N21="","",②選手情報入力!N21)</f>
        <v/>
      </c>
      <c r="L19" s="138" t="str">
        <f>IF(②選手情報入力!O21="","",②選手情報入力!O21)</f>
        <v/>
      </c>
      <c r="M19" s="138" t="str">
        <f>IF(②選手情報入力!P21="","",②選手情報入力!P21)</f>
        <v/>
      </c>
    </row>
    <row r="20" spans="1:13" s="127" customFormat="1" ht="18" customHeight="1" x14ac:dyDescent="0.2">
      <c r="A20" s="137">
        <v>13</v>
      </c>
      <c r="B20" s="138" t="str">
        <f>IF(②選手情報入力!C22="","",②選手情報入力!C22)</f>
        <v/>
      </c>
      <c r="C20" s="160" t="str">
        <f>IF(②選手情報入力!D22="","",②選手情報入力!D22)</f>
        <v/>
      </c>
      <c r="D20" s="138" t="str">
        <f>IF(②選手情報入力!G22="","",②選手情報入力!G22)</f>
        <v/>
      </c>
      <c r="E20" s="138" t="str">
        <f>IF(②選手情報入力!H22="","",②選手情報入力!H22)</f>
        <v/>
      </c>
      <c r="F20" s="137" t="str">
        <f>IF(②選手情報入力!I22="","",②選手情報入力!I22)</f>
        <v/>
      </c>
      <c r="G20" s="138" t="str">
        <f>IF(②選手情報入力!J22="","",②選手情報入力!J22)</f>
        <v/>
      </c>
      <c r="H20" s="137" t="str">
        <f>IF(②選手情報入力!K22="","",②選手情報入力!K22)</f>
        <v/>
      </c>
      <c r="I20" s="138" t="str">
        <f>IF(②選手情報入力!L22="","",②選手情報入力!L22)</f>
        <v/>
      </c>
      <c r="J20" s="137" t="str">
        <f>IF(②選手情報入力!M22="","",②選手情報入力!M22)</f>
        <v/>
      </c>
      <c r="K20" s="138" t="str">
        <f>IF(②選手情報入力!N22="","",②選手情報入力!N22)</f>
        <v/>
      </c>
      <c r="L20" s="138" t="str">
        <f>IF(②選手情報入力!O22="","",②選手情報入力!O22)</f>
        <v/>
      </c>
      <c r="M20" s="138" t="str">
        <f>IF(②選手情報入力!P22="","",②選手情報入力!P22)</f>
        <v/>
      </c>
    </row>
    <row r="21" spans="1:13" s="127" customFormat="1" ht="18" customHeight="1" x14ac:dyDescent="0.2">
      <c r="A21" s="137">
        <v>14</v>
      </c>
      <c r="B21" s="138" t="str">
        <f>IF(②選手情報入力!C23="","",②選手情報入力!C23)</f>
        <v/>
      </c>
      <c r="C21" s="160" t="str">
        <f>IF(②選手情報入力!D23="","",②選手情報入力!D23)</f>
        <v/>
      </c>
      <c r="D21" s="138" t="str">
        <f>IF(②選手情報入力!G23="","",②選手情報入力!G23)</f>
        <v/>
      </c>
      <c r="E21" s="138" t="str">
        <f>IF(②選手情報入力!H23="","",②選手情報入力!H23)</f>
        <v/>
      </c>
      <c r="F21" s="137" t="str">
        <f>IF(②選手情報入力!I23="","",②選手情報入力!I23)</f>
        <v/>
      </c>
      <c r="G21" s="138" t="str">
        <f>IF(②選手情報入力!J23="","",②選手情報入力!J23)</f>
        <v/>
      </c>
      <c r="H21" s="137" t="str">
        <f>IF(②選手情報入力!K23="","",②選手情報入力!K23)</f>
        <v/>
      </c>
      <c r="I21" s="138" t="str">
        <f>IF(②選手情報入力!L23="","",②選手情報入力!L23)</f>
        <v/>
      </c>
      <c r="J21" s="137" t="str">
        <f>IF(②選手情報入力!M23="","",②選手情報入力!M23)</f>
        <v/>
      </c>
      <c r="K21" s="138" t="str">
        <f>IF(②選手情報入力!N23="","",②選手情報入力!N23)</f>
        <v/>
      </c>
      <c r="L21" s="138" t="str">
        <f>IF(②選手情報入力!O23="","",②選手情報入力!O23)</f>
        <v/>
      </c>
      <c r="M21" s="138" t="str">
        <f>IF(②選手情報入力!P23="","",②選手情報入力!P23)</f>
        <v/>
      </c>
    </row>
    <row r="22" spans="1:13" s="127" customFormat="1" ht="18" customHeight="1" x14ac:dyDescent="0.2">
      <c r="A22" s="141">
        <v>15</v>
      </c>
      <c r="B22" s="142" t="str">
        <f>IF(②選手情報入力!C24="","",②選手情報入力!C24)</f>
        <v/>
      </c>
      <c r="C22" s="161" t="str">
        <f>IF(②選手情報入力!D24="","",②選手情報入力!D24)</f>
        <v/>
      </c>
      <c r="D22" s="142" t="str">
        <f>IF(②選手情報入力!G24="","",②選手情報入力!G24)</f>
        <v/>
      </c>
      <c r="E22" s="142" t="str">
        <f>IF(②選手情報入力!H24="","",②選手情報入力!H24)</f>
        <v/>
      </c>
      <c r="F22" s="141" t="str">
        <f>IF(②選手情報入力!I24="","",②選手情報入力!I24)</f>
        <v/>
      </c>
      <c r="G22" s="142" t="str">
        <f>IF(②選手情報入力!J24="","",②選手情報入力!J24)</f>
        <v/>
      </c>
      <c r="H22" s="141" t="str">
        <f>IF(②選手情報入力!K24="","",②選手情報入力!K24)</f>
        <v/>
      </c>
      <c r="I22" s="142" t="str">
        <f>IF(②選手情報入力!L24="","",②選手情報入力!L24)</f>
        <v/>
      </c>
      <c r="J22" s="141" t="str">
        <f>IF(②選手情報入力!M24="","",②選手情報入力!M24)</f>
        <v/>
      </c>
      <c r="K22" s="142" t="str">
        <f>IF(②選手情報入力!N24="","",②選手情報入力!N24)</f>
        <v/>
      </c>
      <c r="L22" s="142" t="str">
        <f>IF(②選手情報入力!O24="","",②選手情報入力!O24)</f>
        <v/>
      </c>
      <c r="M22" s="142" t="str">
        <f>IF(②選手情報入力!P24="","",②選手情報入力!P24)</f>
        <v/>
      </c>
    </row>
    <row r="23" spans="1:13" s="127" customFormat="1" ht="18" customHeight="1" x14ac:dyDescent="0.2">
      <c r="A23" s="135">
        <v>16</v>
      </c>
      <c r="B23" s="136" t="str">
        <f>IF(②選手情報入力!C25="","",②選手情報入力!C25)</f>
        <v/>
      </c>
      <c r="C23" s="159" t="str">
        <f>IF(②選手情報入力!D25="","",②選手情報入力!D25)</f>
        <v/>
      </c>
      <c r="D23" s="136" t="str">
        <f>IF(②選手情報入力!G25="","",②選手情報入力!G25)</f>
        <v/>
      </c>
      <c r="E23" s="136" t="str">
        <f>IF(②選手情報入力!H25="","",②選手情報入力!H25)</f>
        <v/>
      </c>
      <c r="F23" s="135" t="str">
        <f>IF(②選手情報入力!I25="","",②選手情報入力!I25)</f>
        <v/>
      </c>
      <c r="G23" s="136" t="str">
        <f>IF(②選手情報入力!J25="","",②選手情報入力!J25)</f>
        <v/>
      </c>
      <c r="H23" s="135" t="str">
        <f>IF(②選手情報入力!K25="","",②選手情報入力!K25)</f>
        <v/>
      </c>
      <c r="I23" s="136" t="str">
        <f>IF(②選手情報入力!L25="","",②選手情報入力!L25)</f>
        <v/>
      </c>
      <c r="J23" s="135" t="str">
        <f>IF(②選手情報入力!M25="","",②選手情報入力!M25)</f>
        <v/>
      </c>
      <c r="K23" s="136" t="str">
        <f>IF(②選手情報入力!N25="","",②選手情報入力!N25)</f>
        <v/>
      </c>
      <c r="L23" s="136" t="str">
        <f>IF(②選手情報入力!O25="","",②選手情報入力!O25)</f>
        <v/>
      </c>
      <c r="M23" s="136" t="str">
        <f>IF(②選手情報入力!P25="","",②選手情報入力!P25)</f>
        <v/>
      </c>
    </row>
    <row r="24" spans="1:13" s="127" customFormat="1" ht="18" customHeight="1" x14ac:dyDescent="0.2">
      <c r="A24" s="137">
        <v>17</v>
      </c>
      <c r="B24" s="138" t="str">
        <f>IF(②選手情報入力!C26="","",②選手情報入力!C26)</f>
        <v/>
      </c>
      <c r="C24" s="160" t="str">
        <f>IF(②選手情報入力!D26="","",②選手情報入力!D26)</f>
        <v/>
      </c>
      <c r="D24" s="138" t="str">
        <f>IF(②選手情報入力!G26="","",②選手情報入力!G26)</f>
        <v/>
      </c>
      <c r="E24" s="138" t="str">
        <f>IF(②選手情報入力!H26="","",②選手情報入力!H26)</f>
        <v/>
      </c>
      <c r="F24" s="137" t="str">
        <f>IF(②選手情報入力!I26="","",②選手情報入力!I26)</f>
        <v/>
      </c>
      <c r="G24" s="138" t="str">
        <f>IF(②選手情報入力!J26="","",②選手情報入力!J26)</f>
        <v/>
      </c>
      <c r="H24" s="137" t="str">
        <f>IF(②選手情報入力!K26="","",②選手情報入力!K26)</f>
        <v/>
      </c>
      <c r="I24" s="138" t="str">
        <f>IF(②選手情報入力!L26="","",②選手情報入力!L26)</f>
        <v/>
      </c>
      <c r="J24" s="137" t="str">
        <f>IF(②選手情報入力!M26="","",②選手情報入力!M26)</f>
        <v/>
      </c>
      <c r="K24" s="138" t="str">
        <f>IF(②選手情報入力!N26="","",②選手情報入力!N26)</f>
        <v/>
      </c>
      <c r="L24" s="138" t="str">
        <f>IF(②選手情報入力!O26="","",②選手情報入力!O26)</f>
        <v/>
      </c>
      <c r="M24" s="138" t="str">
        <f>IF(②選手情報入力!P26="","",②選手情報入力!P26)</f>
        <v/>
      </c>
    </row>
    <row r="25" spans="1:13" s="127" customFormat="1" ht="18" customHeight="1" x14ac:dyDescent="0.2">
      <c r="A25" s="137">
        <v>18</v>
      </c>
      <c r="B25" s="138" t="str">
        <f>IF(②選手情報入力!C27="","",②選手情報入力!C27)</f>
        <v/>
      </c>
      <c r="C25" s="160" t="str">
        <f>IF(②選手情報入力!D27="","",②選手情報入力!D27)</f>
        <v/>
      </c>
      <c r="D25" s="138" t="str">
        <f>IF(②選手情報入力!G27="","",②選手情報入力!G27)</f>
        <v/>
      </c>
      <c r="E25" s="138" t="str">
        <f>IF(②選手情報入力!H27="","",②選手情報入力!H27)</f>
        <v/>
      </c>
      <c r="F25" s="137" t="str">
        <f>IF(②選手情報入力!I27="","",②選手情報入力!I27)</f>
        <v/>
      </c>
      <c r="G25" s="138" t="str">
        <f>IF(②選手情報入力!J27="","",②選手情報入力!J27)</f>
        <v/>
      </c>
      <c r="H25" s="137" t="str">
        <f>IF(②選手情報入力!K27="","",②選手情報入力!K27)</f>
        <v/>
      </c>
      <c r="I25" s="138" t="str">
        <f>IF(②選手情報入力!L27="","",②選手情報入力!L27)</f>
        <v/>
      </c>
      <c r="J25" s="137" t="str">
        <f>IF(②選手情報入力!M27="","",②選手情報入力!M27)</f>
        <v/>
      </c>
      <c r="K25" s="138" t="str">
        <f>IF(②選手情報入力!N27="","",②選手情報入力!N27)</f>
        <v/>
      </c>
      <c r="L25" s="138" t="str">
        <f>IF(②選手情報入力!O27="","",②選手情報入力!O27)</f>
        <v/>
      </c>
      <c r="M25" s="138" t="str">
        <f>IF(②選手情報入力!P27="","",②選手情報入力!P27)</f>
        <v/>
      </c>
    </row>
    <row r="26" spans="1:13" s="127" customFormat="1" ht="18" customHeight="1" x14ac:dyDescent="0.2">
      <c r="A26" s="137">
        <v>19</v>
      </c>
      <c r="B26" s="138" t="str">
        <f>IF(②選手情報入力!C28="","",②選手情報入力!C28)</f>
        <v/>
      </c>
      <c r="C26" s="160" t="str">
        <f>IF(②選手情報入力!D28="","",②選手情報入力!D28)</f>
        <v/>
      </c>
      <c r="D26" s="138" t="str">
        <f>IF(②選手情報入力!G28="","",②選手情報入力!G28)</f>
        <v/>
      </c>
      <c r="E26" s="138" t="str">
        <f>IF(②選手情報入力!H28="","",②選手情報入力!H28)</f>
        <v/>
      </c>
      <c r="F26" s="137" t="str">
        <f>IF(②選手情報入力!I28="","",②選手情報入力!I28)</f>
        <v/>
      </c>
      <c r="G26" s="138" t="str">
        <f>IF(②選手情報入力!J28="","",②選手情報入力!J28)</f>
        <v/>
      </c>
      <c r="H26" s="137" t="str">
        <f>IF(②選手情報入力!K28="","",②選手情報入力!K28)</f>
        <v/>
      </c>
      <c r="I26" s="138" t="str">
        <f>IF(②選手情報入力!L28="","",②選手情報入力!L28)</f>
        <v/>
      </c>
      <c r="J26" s="137" t="str">
        <f>IF(②選手情報入力!M28="","",②選手情報入力!M28)</f>
        <v/>
      </c>
      <c r="K26" s="138" t="str">
        <f>IF(②選手情報入力!N28="","",②選手情報入力!N28)</f>
        <v/>
      </c>
      <c r="L26" s="138" t="str">
        <f>IF(②選手情報入力!O28="","",②選手情報入力!O28)</f>
        <v/>
      </c>
      <c r="M26" s="138" t="str">
        <f>IF(②選手情報入力!P28="","",②選手情報入力!P28)</f>
        <v/>
      </c>
    </row>
    <row r="27" spans="1:13" s="127" customFormat="1" ht="18" customHeight="1" x14ac:dyDescent="0.2">
      <c r="A27" s="139">
        <v>20</v>
      </c>
      <c r="B27" s="140" t="str">
        <f>IF(②選手情報入力!C29="","",②選手情報入力!C29)</f>
        <v/>
      </c>
      <c r="C27" s="162" t="str">
        <f>IF(②選手情報入力!D29="","",②選手情報入力!D29)</f>
        <v/>
      </c>
      <c r="D27" s="140" t="str">
        <f>IF(②選手情報入力!G29="","",②選手情報入力!G29)</f>
        <v/>
      </c>
      <c r="E27" s="140" t="str">
        <f>IF(②選手情報入力!H29="","",②選手情報入力!H29)</f>
        <v/>
      </c>
      <c r="F27" s="139" t="str">
        <f>IF(②選手情報入力!I29="","",②選手情報入力!I29)</f>
        <v/>
      </c>
      <c r="G27" s="140" t="str">
        <f>IF(②選手情報入力!J29="","",②選手情報入力!J29)</f>
        <v/>
      </c>
      <c r="H27" s="139" t="str">
        <f>IF(②選手情報入力!K29="","",②選手情報入力!K29)</f>
        <v/>
      </c>
      <c r="I27" s="140" t="str">
        <f>IF(②選手情報入力!L29="","",②選手情報入力!L29)</f>
        <v/>
      </c>
      <c r="J27" s="139" t="str">
        <f>IF(②選手情報入力!M29="","",②選手情報入力!M29)</f>
        <v/>
      </c>
      <c r="K27" s="140" t="str">
        <f>IF(②選手情報入力!N29="","",②選手情報入力!N29)</f>
        <v/>
      </c>
      <c r="L27" s="140" t="str">
        <f>IF(②選手情報入力!O29="","",②選手情報入力!O29)</f>
        <v/>
      </c>
      <c r="M27" s="140" t="str">
        <f>IF(②選手情報入力!P29="","",②選手情報入力!P29)</f>
        <v/>
      </c>
    </row>
    <row r="28" spans="1:13" s="127" customFormat="1" ht="18" customHeight="1" x14ac:dyDescent="0.2">
      <c r="A28" s="143">
        <v>21</v>
      </c>
      <c r="B28" s="144" t="str">
        <f>IF(②選手情報入力!C30="","",②選手情報入力!C30)</f>
        <v/>
      </c>
      <c r="C28" s="163" t="str">
        <f>IF(②選手情報入力!D30="","",②選手情報入力!D30)</f>
        <v/>
      </c>
      <c r="D28" s="144" t="str">
        <f>IF(②選手情報入力!G30="","",②選手情報入力!G30)</f>
        <v/>
      </c>
      <c r="E28" s="144" t="str">
        <f>IF(②選手情報入力!H30="","",②選手情報入力!H30)</f>
        <v/>
      </c>
      <c r="F28" s="143" t="str">
        <f>IF(②選手情報入力!I30="","",②選手情報入力!I30)</f>
        <v/>
      </c>
      <c r="G28" s="144" t="str">
        <f>IF(②選手情報入力!J30="","",②選手情報入力!J30)</f>
        <v/>
      </c>
      <c r="H28" s="143" t="str">
        <f>IF(②選手情報入力!K30="","",②選手情報入力!K30)</f>
        <v/>
      </c>
      <c r="I28" s="144" t="str">
        <f>IF(②選手情報入力!L30="","",②選手情報入力!L30)</f>
        <v/>
      </c>
      <c r="J28" s="143" t="str">
        <f>IF(②選手情報入力!M30="","",②選手情報入力!M30)</f>
        <v/>
      </c>
      <c r="K28" s="144" t="str">
        <f>IF(②選手情報入力!N30="","",②選手情報入力!N30)</f>
        <v/>
      </c>
      <c r="L28" s="144" t="str">
        <f>IF(②選手情報入力!O30="","",②選手情報入力!O30)</f>
        <v/>
      </c>
      <c r="M28" s="144" t="str">
        <f>IF(②選手情報入力!P30="","",②選手情報入力!P30)</f>
        <v/>
      </c>
    </row>
    <row r="29" spans="1:13" s="127" customFormat="1" ht="18" customHeight="1" x14ac:dyDescent="0.2">
      <c r="A29" s="137">
        <v>22</v>
      </c>
      <c r="B29" s="138" t="str">
        <f>IF(②選手情報入力!C31="","",②選手情報入力!C31)</f>
        <v/>
      </c>
      <c r="C29" s="160" t="str">
        <f>IF(②選手情報入力!D31="","",②選手情報入力!D31)</f>
        <v/>
      </c>
      <c r="D29" s="138" t="str">
        <f>IF(②選手情報入力!G31="","",②選手情報入力!G31)</f>
        <v/>
      </c>
      <c r="E29" s="138" t="str">
        <f>IF(②選手情報入力!H31="","",②選手情報入力!H31)</f>
        <v/>
      </c>
      <c r="F29" s="137" t="str">
        <f>IF(②選手情報入力!I31="","",②選手情報入力!I31)</f>
        <v/>
      </c>
      <c r="G29" s="138" t="str">
        <f>IF(②選手情報入力!J31="","",②選手情報入力!J31)</f>
        <v/>
      </c>
      <c r="H29" s="137" t="str">
        <f>IF(②選手情報入力!K31="","",②選手情報入力!K31)</f>
        <v/>
      </c>
      <c r="I29" s="138" t="str">
        <f>IF(②選手情報入力!L31="","",②選手情報入力!L31)</f>
        <v/>
      </c>
      <c r="J29" s="137" t="str">
        <f>IF(②選手情報入力!M31="","",②選手情報入力!M31)</f>
        <v/>
      </c>
      <c r="K29" s="138" t="str">
        <f>IF(②選手情報入力!N31="","",②選手情報入力!N31)</f>
        <v/>
      </c>
      <c r="L29" s="138" t="str">
        <f>IF(②選手情報入力!O31="","",②選手情報入力!O31)</f>
        <v/>
      </c>
      <c r="M29" s="138" t="str">
        <f>IF(②選手情報入力!P31="","",②選手情報入力!P31)</f>
        <v/>
      </c>
    </row>
    <row r="30" spans="1:13" s="127" customFormat="1" ht="18" customHeight="1" x14ac:dyDescent="0.2">
      <c r="A30" s="137">
        <v>23</v>
      </c>
      <c r="B30" s="138" t="str">
        <f>IF(②選手情報入力!C32="","",②選手情報入力!C32)</f>
        <v/>
      </c>
      <c r="C30" s="160" t="str">
        <f>IF(②選手情報入力!D32="","",②選手情報入力!D32)</f>
        <v/>
      </c>
      <c r="D30" s="138" t="str">
        <f>IF(②選手情報入力!G32="","",②選手情報入力!G32)</f>
        <v/>
      </c>
      <c r="E30" s="138" t="str">
        <f>IF(②選手情報入力!H32="","",②選手情報入力!H32)</f>
        <v/>
      </c>
      <c r="F30" s="137" t="str">
        <f>IF(②選手情報入力!I32="","",②選手情報入力!I32)</f>
        <v/>
      </c>
      <c r="G30" s="138" t="str">
        <f>IF(②選手情報入力!J32="","",②選手情報入力!J32)</f>
        <v/>
      </c>
      <c r="H30" s="137" t="str">
        <f>IF(②選手情報入力!K32="","",②選手情報入力!K32)</f>
        <v/>
      </c>
      <c r="I30" s="138" t="str">
        <f>IF(②選手情報入力!L32="","",②選手情報入力!L32)</f>
        <v/>
      </c>
      <c r="J30" s="137" t="str">
        <f>IF(②選手情報入力!M32="","",②選手情報入力!M32)</f>
        <v/>
      </c>
      <c r="K30" s="138" t="str">
        <f>IF(②選手情報入力!N32="","",②選手情報入力!N32)</f>
        <v/>
      </c>
      <c r="L30" s="138" t="str">
        <f>IF(②選手情報入力!O32="","",②選手情報入力!O32)</f>
        <v/>
      </c>
      <c r="M30" s="138" t="str">
        <f>IF(②選手情報入力!P32="","",②選手情報入力!P32)</f>
        <v/>
      </c>
    </row>
    <row r="31" spans="1:13" s="127" customFormat="1" ht="18" customHeight="1" x14ac:dyDescent="0.2">
      <c r="A31" s="137">
        <v>24</v>
      </c>
      <c r="B31" s="138" t="str">
        <f>IF(②選手情報入力!C33="","",②選手情報入力!C33)</f>
        <v/>
      </c>
      <c r="C31" s="160" t="str">
        <f>IF(②選手情報入力!D33="","",②選手情報入力!D33)</f>
        <v/>
      </c>
      <c r="D31" s="138" t="str">
        <f>IF(②選手情報入力!G33="","",②選手情報入力!G33)</f>
        <v/>
      </c>
      <c r="E31" s="138" t="str">
        <f>IF(②選手情報入力!H33="","",②選手情報入力!H33)</f>
        <v/>
      </c>
      <c r="F31" s="137" t="str">
        <f>IF(②選手情報入力!I33="","",②選手情報入力!I33)</f>
        <v/>
      </c>
      <c r="G31" s="138" t="str">
        <f>IF(②選手情報入力!J33="","",②選手情報入力!J33)</f>
        <v/>
      </c>
      <c r="H31" s="137" t="str">
        <f>IF(②選手情報入力!K33="","",②選手情報入力!K33)</f>
        <v/>
      </c>
      <c r="I31" s="138" t="str">
        <f>IF(②選手情報入力!L33="","",②選手情報入力!L33)</f>
        <v/>
      </c>
      <c r="J31" s="137" t="str">
        <f>IF(②選手情報入力!M33="","",②選手情報入力!M33)</f>
        <v/>
      </c>
      <c r="K31" s="138" t="str">
        <f>IF(②選手情報入力!N33="","",②選手情報入力!N33)</f>
        <v/>
      </c>
      <c r="L31" s="138" t="str">
        <f>IF(②選手情報入力!O33="","",②選手情報入力!O33)</f>
        <v/>
      </c>
      <c r="M31" s="138" t="str">
        <f>IF(②選手情報入力!P33="","",②選手情報入力!P33)</f>
        <v/>
      </c>
    </row>
    <row r="32" spans="1:13" s="127" customFormat="1" ht="18" customHeight="1" x14ac:dyDescent="0.2">
      <c r="A32" s="141">
        <v>25</v>
      </c>
      <c r="B32" s="142" t="str">
        <f>IF(②選手情報入力!C34="","",②選手情報入力!C34)</f>
        <v/>
      </c>
      <c r="C32" s="161" t="str">
        <f>IF(②選手情報入力!D34="","",②選手情報入力!D34)</f>
        <v/>
      </c>
      <c r="D32" s="142" t="str">
        <f>IF(②選手情報入力!G34="","",②選手情報入力!G34)</f>
        <v/>
      </c>
      <c r="E32" s="142" t="str">
        <f>IF(②選手情報入力!H34="","",②選手情報入力!H34)</f>
        <v/>
      </c>
      <c r="F32" s="141" t="str">
        <f>IF(②選手情報入力!I34="","",②選手情報入力!I34)</f>
        <v/>
      </c>
      <c r="G32" s="142" t="str">
        <f>IF(②選手情報入力!J34="","",②選手情報入力!J34)</f>
        <v/>
      </c>
      <c r="H32" s="141" t="str">
        <f>IF(②選手情報入力!K34="","",②選手情報入力!K34)</f>
        <v/>
      </c>
      <c r="I32" s="142" t="str">
        <f>IF(②選手情報入力!L34="","",②選手情報入力!L34)</f>
        <v/>
      </c>
      <c r="J32" s="141" t="str">
        <f>IF(②選手情報入力!M34="","",②選手情報入力!M34)</f>
        <v/>
      </c>
      <c r="K32" s="142" t="str">
        <f>IF(②選手情報入力!N34="","",②選手情報入力!N34)</f>
        <v/>
      </c>
      <c r="L32" s="142" t="str">
        <f>IF(②選手情報入力!O34="","",②選手情報入力!O34)</f>
        <v/>
      </c>
      <c r="M32" s="142" t="str">
        <f>IF(②選手情報入力!P34="","",②選手情報入力!P34)</f>
        <v/>
      </c>
    </row>
    <row r="33" spans="1:13" s="127" customFormat="1" ht="18" customHeight="1" x14ac:dyDescent="0.2">
      <c r="A33" s="135">
        <v>26</v>
      </c>
      <c r="B33" s="136" t="str">
        <f>IF(②選手情報入力!C35="","",②選手情報入力!C35)</f>
        <v/>
      </c>
      <c r="C33" s="159" t="str">
        <f>IF(②選手情報入力!D35="","",②選手情報入力!D35)</f>
        <v/>
      </c>
      <c r="D33" s="136" t="str">
        <f>IF(②選手情報入力!G35="","",②選手情報入力!G35)</f>
        <v/>
      </c>
      <c r="E33" s="136" t="str">
        <f>IF(②選手情報入力!H35="","",②選手情報入力!H35)</f>
        <v/>
      </c>
      <c r="F33" s="135" t="str">
        <f>IF(②選手情報入力!I35="","",②選手情報入力!I35)</f>
        <v/>
      </c>
      <c r="G33" s="136" t="str">
        <f>IF(②選手情報入力!J35="","",②選手情報入力!J35)</f>
        <v/>
      </c>
      <c r="H33" s="135" t="str">
        <f>IF(②選手情報入力!K35="","",②選手情報入力!K35)</f>
        <v/>
      </c>
      <c r="I33" s="136" t="str">
        <f>IF(②選手情報入力!L35="","",②選手情報入力!L35)</f>
        <v/>
      </c>
      <c r="J33" s="135" t="str">
        <f>IF(②選手情報入力!M35="","",②選手情報入力!M35)</f>
        <v/>
      </c>
      <c r="K33" s="136" t="str">
        <f>IF(②選手情報入力!N35="","",②選手情報入力!N35)</f>
        <v/>
      </c>
      <c r="L33" s="136" t="str">
        <f>IF(②選手情報入力!O35="","",②選手情報入力!O35)</f>
        <v/>
      </c>
      <c r="M33" s="136" t="str">
        <f>IF(②選手情報入力!P35="","",②選手情報入力!P35)</f>
        <v/>
      </c>
    </row>
    <row r="34" spans="1:13" s="127" customFormat="1" ht="18" customHeight="1" x14ac:dyDescent="0.2">
      <c r="A34" s="137">
        <v>27</v>
      </c>
      <c r="B34" s="138" t="str">
        <f>IF(②選手情報入力!C36="","",②選手情報入力!C36)</f>
        <v/>
      </c>
      <c r="C34" s="160" t="str">
        <f>IF(②選手情報入力!D36="","",②選手情報入力!D36)</f>
        <v/>
      </c>
      <c r="D34" s="138" t="str">
        <f>IF(②選手情報入力!G36="","",②選手情報入力!G36)</f>
        <v/>
      </c>
      <c r="E34" s="138" t="str">
        <f>IF(②選手情報入力!H36="","",②選手情報入力!H36)</f>
        <v/>
      </c>
      <c r="F34" s="137" t="str">
        <f>IF(②選手情報入力!I36="","",②選手情報入力!I36)</f>
        <v/>
      </c>
      <c r="G34" s="138" t="str">
        <f>IF(②選手情報入力!J36="","",②選手情報入力!J36)</f>
        <v/>
      </c>
      <c r="H34" s="137" t="str">
        <f>IF(②選手情報入力!K36="","",②選手情報入力!K36)</f>
        <v/>
      </c>
      <c r="I34" s="138" t="str">
        <f>IF(②選手情報入力!L36="","",②選手情報入力!L36)</f>
        <v/>
      </c>
      <c r="J34" s="137" t="str">
        <f>IF(②選手情報入力!M36="","",②選手情報入力!M36)</f>
        <v/>
      </c>
      <c r="K34" s="138" t="str">
        <f>IF(②選手情報入力!N36="","",②選手情報入力!N36)</f>
        <v/>
      </c>
      <c r="L34" s="138" t="str">
        <f>IF(②選手情報入力!O36="","",②選手情報入力!O36)</f>
        <v/>
      </c>
      <c r="M34" s="138" t="str">
        <f>IF(②選手情報入力!P36="","",②選手情報入力!P36)</f>
        <v/>
      </c>
    </row>
    <row r="35" spans="1:13" s="127" customFormat="1" ht="18" customHeight="1" x14ac:dyDescent="0.2">
      <c r="A35" s="137">
        <v>28</v>
      </c>
      <c r="B35" s="138" t="str">
        <f>IF(②選手情報入力!C37="","",②選手情報入力!C37)</f>
        <v/>
      </c>
      <c r="C35" s="160" t="str">
        <f>IF(②選手情報入力!D37="","",②選手情報入力!D37)</f>
        <v/>
      </c>
      <c r="D35" s="138" t="str">
        <f>IF(②選手情報入力!G37="","",②選手情報入力!G37)</f>
        <v/>
      </c>
      <c r="E35" s="138" t="str">
        <f>IF(②選手情報入力!H37="","",②選手情報入力!H37)</f>
        <v/>
      </c>
      <c r="F35" s="137" t="str">
        <f>IF(②選手情報入力!I37="","",②選手情報入力!I37)</f>
        <v/>
      </c>
      <c r="G35" s="138" t="str">
        <f>IF(②選手情報入力!J37="","",②選手情報入力!J37)</f>
        <v/>
      </c>
      <c r="H35" s="137" t="str">
        <f>IF(②選手情報入力!K37="","",②選手情報入力!K37)</f>
        <v/>
      </c>
      <c r="I35" s="138" t="str">
        <f>IF(②選手情報入力!L37="","",②選手情報入力!L37)</f>
        <v/>
      </c>
      <c r="J35" s="137" t="str">
        <f>IF(②選手情報入力!M37="","",②選手情報入力!M37)</f>
        <v/>
      </c>
      <c r="K35" s="138" t="str">
        <f>IF(②選手情報入力!N37="","",②選手情報入力!N37)</f>
        <v/>
      </c>
      <c r="L35" s="138" t="str">
        <f>IF(②選手情報入力!O37="","",②選手情報入力!O37)</f>
        <v/>
      </c>
      <c r="M35" s="138" t="str">
        <f>IF(②選手情報入力!P37="","",②選手情報入力!P37)</f>
        <v/>
      </c>
    </row>
    <row r="36" spans="1:13" s="127" customFormat="1" ht="18" customHeight="1" x14ac:dyDescent="0.2">
      <c r="A36" s="137">
        <v>29</v>
      </c>
      <c r="B36" s="138" t="str">
        <f>IF(②選手情報入力!C38="","",②選手情報入力!C38)</f>
        <v/>
      </c>
      <c r="C36" s="160" t="str">
        <f>IF(②選手情報入力!D38="","",②選手情報入力!D38)</f>
        <v/>
      </c>
      <c r="D36" s="138" t="str">
        <f>IF(②選手情報入力!G38="","",②選手情報入力!G38)</f>
        <v/>
      </c>
      <c r="E36" s="138" t="str">
        <f>IF(②選手情報入力!H38="","",②選手情報入力!H38)</f>
        <v/>
      </c>
      <c r="F36" s="137" t="str">
        <f>IF(②選手情報入力!I38="","",②選手情報入力!I38)</f>
        <v/>
      </c>
      <c r="G36" s="138" t="str">
        <f>IF(②選手情報入力!J38="","",②選手情報入力!J38)</f>
        <v/>
      </c>
      <c r="H36" s="137" t="str">
        <f>IF(②選手情報入力!K38="","",②選手情報入力!K38)</f>
        <v/>
      </c>
      <c r="I36" s="138" t="str">
        <f>IF(②選手情報入力!L38="","",②選手情報入力!L38)</f>
        <v/>
      </c>
      <c r="J36" s="137" t="str">
        <f>IF(②選手情報入力!M38="","",②選手情報入力!M38)</f>
        <v/>
      </c>
      <c r="K36" s="138" t="str">
        <f>IF(②選手情報入力!N38="","",②選手情報入力!N38)</f>
        <v/>
      </c>
      <c r="L36" s="138" t="str">
        <f>IF(②選手情報入力!O38="","",②選手情報入力!O38)</f>
        <v/>
      </c>
      <c r="M36" s="138" t="str">
        <f>IF(②選手情報入力!P38="","",②選手情報入力!P38)</f>
        <v/>
      </c>
    </row>
    <row r="37" spans="1:13" s="127" customFormat="1" ht="18" customHeight="1" x14ac:dyDescent="0.2">
      <c r="A37" s="139">
        <v>30</v>
      </c>
      <c r="B37" s="140" t="str">
        <f>IF(②選手情報入力!C39="","",②選手情報入力!C39)</f>
        <v/>
      </c>
      <c r="C37" s="162" t="str">
        <f>IF(②選手情報入力!D39="","",②選手情報入力!D39)</f>
        <v/>
      </c>
      <c r="D37" s="140" t="str">
        <f>IF(②選手情報入力!G39="","",②選手情報入力!G39)</f>
        <v/>
      </c>
      <c r="E37" s="140" t="str">
        <f>IF(②選手情報入力!H39="","",②選手情報入力!H39)</f>
        <v/>
      </c>
      <c r="F37" s="139" t="str">
        <f>IF(②選手情報入力!I39="","",②選手情報入力!I39)</f>
        <v/>
      </c>
      <c r="G37" s="140" t="str">
        <f>IF(②選手情報入力!J39="","",②選手情報入力!J39)</f>
        <v/>
      </c>
      <c r="H37" s="139" t="str">
        <f>IF(②選手情報入力!K39="","",②選手情報入力!K39)</f>
        <v/>
      </c>
      <c r="I37" s="140" t="str">
        <f>IF(②選手情報入力!L39="","",②選手情報入力!L39)</f>
        <v/>
      </c>
      <c r="J37" s="139" t="str">
        <f>IF(②選手情報入力!M39="","",②選手情報入力!M39)</f>
        <v/>
      </c>
      <c r="K37" s="140" t="str">
        <f>IF(②選手情報入力!N39="","",②選手情報入力!N39)</f>
        <v/>
      </c>
      <c r="L37" s="140" t="str">
        <f>IF(②選手情報入力!O39="","",②選手情報入力!O39)</f>
        <v/>
      </c>
      <c r="M37" s="140" t="str">
        <f>IF(②選手情報入力!P39="","",②選手情報入力!P39)</f>
        <v/>
      </c>
    </row>
    <row r="38" spans="1:13" s="127" customFormat="1" ht="18" customHeight="1" x14ac:dyDescent="0.2">
      <c r="A38" s="143">
        <v>31</v>
      </c>
      <c r="B38" s="144" t="str">
        <f>IF(②選手情報入力!C40="","",②選手情報入力!C40)</f>
        <v/>
      </c>
      <c r="C38" s="163" t="str">
        <f>IF(②選手情報入力!D40="","",②選手情報入力!D40)</f>
        <v/>
      </c>
      <c r="D38" s="144" t="str">
        <f>IF(②選手情報入力!G40="","",②選手情報入力!G40)</f>
        <v/>
      </c>
      <c r="E38" s="144" t="str">
        <f>IF(②選手情報入力!H40="","",②選手情報入力!H40)</f>
        <v/>
      </c>
      <c r="F38" s="143" t="str">
        <f>IF(②選手情報入力!I40="","",②選手情報入力!I40)</f>
        <v/>
      </c>
      <c r="G38" s="144" t="str">
        <f>IF(②選手情報入力!J40="","",②選手情報入力!J40)</f>
        <v/>
      </c>
      <c r="H38" s="143" t="str">
        <f>IF(②選手情報入力!K40="","",②選手情報入力!K40)</f>
        <v/>
      </c>
      <c r="I38" s="144" t="str">
        <f>IF(②選手情報入力!L40="","",②選手情報入力!L40)</f>
        <v/>
      </c>
      <c r="J38" s="143" t="str">
        <f>IF(②選手情報入力!M40="","",②選手情報入力!M40)</f>
        <v/>
      </c>
      <c r="K38" s="144" t="str">
        <f>IF(②選手情報入力!N40="","",②選手情報入力!N40)</f>
        <v/>
      </c>
      <c r="L38" s="144" t="str">
        <f>IF(②選手情報入力!O40="","",②選手情報入力!O40)</f>
        <v/>
      </c>
      <c r="M38" s="144" t="str">
        <f>IF(②選手情報入力!P40="","",②選手情報入力!P40)</f>
        <v/>
      </c>
    </row>
    <row r="39" spans="1:13" s="127" customFormat="1" ht="18" customHeight="1" x14ac:dyDescent="0.2">
      <c r="A39" s="137">
        <v>32</v>
      </c>
      <c r="B39" s="138" t="str">
        <f>IF(②選手情報入力!C41="","",②選手情報入力!C41)</f>
        <v/>
      </c>
      <c r="C39" s="160" t="str">
        <f>IF(②選手情報入力!D41="","",②選手情報入力!D41)</f>
        <v/>
      </c>
      <c r="D39" s="138" t="str">
        <f>IF(②選手情報入力!G41="","",②選手情報入力!G41)</f>
        <v/>
      </c>
      <c r="E39" s="138" t="str">
        <f>IF(②選手情報入力!H41="","",②選手情報入力!H41)</f>
        <v/>
      </c>
      <c r="F39" s="137" t="str">
        <f>IF(②選手情報入力!I41="","",②選手情報入力!I41)</f>
        <v/>
      </c>
      <c r="G39" s="138" t="str">
        <f>IF(②選手情報入力!J41="","",②選手情報入力!J41)</f>
        <v/>
      </c>
      <c r="H39" s="137" t="str">
        <f>IF(②選手情報入力!K41="","",②選手情報入力!K41)</f>
        <v/>
      </c>
      <c r="I39" s="138" t="str">
        <f>IF(②選手情報入力!L41="","",②選手情報入力!L41)</f>
        <v/>
      </c>
      <c r="J39" s="137" t="str">
        <f>IF(②選手情報入力!M41="","",②選手情報入力!M41)</f>
        <v/>
      </c>
      <c r="K39" s="138" t="str">
        <f>IF(②選手情報入力!N41="","",②選手情報入力!N41)</f>
        <v/>
      </c>
      <c r="L39" s="138" t="str">
        <f>IF(②選手情報入力!O41="","",②選手情報入力!O41)</f>
        <v/>
      </c>
      <c r="M39" s="138" t="str">
        <f>IF(②選手情報入力!P41="","",②選手情報入力!P41)</f>
        <v/>
      </c>
    </row>
    <row r="40" spans="1:13" s="127" customFormat="1" ht="18" customHeight="1" x14ac:dyDescent="0.2">
      <c r="A40" s="137">
        <v>33</v>
      </c>
      <c r="B40" s="138" t="str">
        <f>IF(②選手情報入力!C42="","",②選手情報入力!C42)</f>
        <v/>
      </c>
      <c r="C40" s="160" t="str">
        <f>IF(②選手情報入力!D42="","",②選手情報入力!D42)</f>
        <v/>
      </c>
      <c r="D40" s="138" t="str">
        <f>IF(②選手情報入力!G42="","",②選手情報入力!G42)</f>
        <v/>
      </c>
      <c r="E40" s="138" t="str">
        <f>IF(②選手情報入力!H42="","",②選手情報入力!H42)</f>
        <v/>
      </c>
      <c r="F40" s="137" t="str">
        <f>IF(②選手情報入力!I42="","",②選手情報入力!I42)</f>
        <v/>
      </c>
      <c r="G40" s="138" t="str">
        <f>IF(②選手情報入力!J42="","",②選手情報入力!J42)</f>
        <v/>
      </c>
      <c r="H40" s="137" t="str">
        <f>IF(②選手情報入力!K42="","",②選手情報入力!K42)</f>
        <v/>
      </c>
      <c r="I40" s="138" t="str">
        <f>IF(②選手情報入力!L42="","",②選手情報入力!L42)</f>
        <v/>
      </c>
      <c r="J40" s="137" t="str">
        <f>IF(②選手情報入力!M42="","",②選手情報入力!M42)</f>
        <v/>
      </c>
      <c r="K40" s="138" t="str">
        <f>IF(②選手情報入力!N42="","",②選手情報入力!N42)</f>
        <v/>
      </c>
      <c r="L40" s="138" t="str">
        <f>IF(②選手情報入力!O42="","",②選手情報入力!O42)</f>
        <v/>
      </c>
      <c r="M40" s="138" t="str">
        <f>IF(②選手情報入力!P42="","",②選手情報入力!P42)</f>
        <v/>
      </c>
    </row>
    <row r="41" spans="1:13" s="127" customFormat="1" ht="18" customHeight="1" x14ac:dyDescent="0.2">
      <c r="A41" s="137">
        <v>34</v>
      </c>
      <c r="B41" s="138" t="str">
        <f>IF(②選手情報入力!C43="","",②選手情報入力!C43)</f>
        <v/>
      </c>
      <c r="C41" s="160" t="str">
        <f>IF(②選手情報入力!D43="","",②選手情報入力!D43)</f>
        <v/>
      </c>
      <c r="D41" s="138" t="str">
        <f>IF(②選手情報入力!G43="","",②選手情報入力!G43)</f>
        <v/>
      </c>
      <c r="E41" s="138" t="str">
        <f>IF(②選手情報入力!H43="","",②選手情報入力!H43)</f>
        <v/>
      </c>
      <c r="F41" s="137" t="str">
        <f>IF(②選手情報入力!I43="","",②選手情報入力!I43)</f>
        <v/>
      </c>
      <c r="G41" s="138" t="str">
        <f>IF(②選手情報入力!J43="","",②選手情報入力!J43)</f>
        <v/>
      </c>
      <c r="H41" s="137" t="str">
        <f>IF(②選手情報入力!K43="","",②選手情報入力!K43)</f>
        <v/>
      </c>
      <c r="I41" s="138" t="str">
        <f>IF(②選手情報入力!L43="","",②選手情報入力!L43)</f>
        <v/>
      </c>
      <c r="J41" s="137" t="str">
        <f>IF(②選手情報入力!M43="","",②選手情報入力!M43)</f>
        <v/>
      </c>
      <c r="K41" s="138" t="str">
        <f>IF(②選手情報入力!N43="","",②選手情報入力!N43)</f>
        <v/>
      </c>
      <c r="L41" s="138" t="str">
        <f>IF(②選手情報入力!O43="","",②選手情報入力!O43)</f>
        <v/>
      </c>
      <c r="M41" s="138" t="str">
        <f>IF(②選手情報入力!P43="","",②選手情報入力!P43)</f>
        <v/>
      </c>
    </row>
    <row r="42" spans="1:13" s="127" customFormat="1" ht="18" customHeight="1" x14ac:dyDescent="0.2">
      <c r="A42" s="141">
        <v>35</v>
      </c>
      <c r="B42" s="142" t="str">
        <f>IF(②選手情報入力!C44="","",②選手情報入力!C44)</f>
        <v/>
      </c>
      <c r="C42" s="161" t="str">
        <f>IF(②選手情報入力!D44="","",②選手情報入力!D44)</f>
        <v/>
      </c>
      <c r="D42" s="142" t="str">
        <f>IF(②選手情報入力!G44="","",②選手情報入力!G44)</f>
        <v/>
      </c>
      <c r="E42" s="142" t="str">
        <f>IF(②選手情報入力!H44="","",②選手情報入力!H44)</f>
        <v/>
      </c>
      <c r="F42" s="141" t="str">
        <f>IF(②選手情報入力!I44="","",②選手情報入力!I44)</f>
        <v/>
      </c>
      <c r="G42" s="142" t="str">
        <f>IF(②選手情報入力!J44="","",②選手情報入力!J44)</f>
        <v/>
      </c>
      <c r="H42" s="141" t="str">
        <f>IF(②選手情報入力!K44="","",②選手情報入力!K44)</f>
        <v/>
      </c>
      <c r="I42" s="142" t="str">
        <f>IF(②選手情報入力!L44="","",②選手情報入力!L44)</f>
        <v/>
      </c>
      <c r="J42" s="141" t="str">
        <f>IF(②選手情報入力!M44="","",②選手情報入力!M44)</f>
        <v/>
      </c>
      <c r="K42" s="142" t="str">
        <f>IF(②選手情報入力!N44="","",②選手情報入力!N44)</f>
        <v/>
      </c>
      <c r="L42" s="142" t="str">
        <f>IF(②選手情報入力!O44="","",②選手情報入力!O44)</f>
        <v/>
      </c>
      <c r="M42" s="142" t="str">
        <f>IF(②選手情報入力!P44="","",②選手情報入力!P44)</f>
        <v/>
      </c>
    </row>
    <row r="43" spans="1:13" s="127" customFormat="1" ht="18" customHeight="1" x14ac:dyDescent="0.2">
      <c r="A43" s="135">
        <v>36</v>
      </c>
      <c r="B43" s="136" t="str">
        <f>IF(②選手情報入力!C45="","",②選手情報入力!C45)</f>
        <v/>
      </c>
      <c r="C43" s="159" t="str">
        <f>IF(②選手情報入力!D45="","",②選手情報入力!D45)</f>
        <v/>
      </c>
      <c r="D43" s="136" t="str">
        <f>IF(②選手情報入力!G45="","",②選手情報入力!G45)</f>
        <v/>
      </c>
      <c r="E43" s="136" t="str">
        <f>IF(②選手情報入力!H45="","",②選手情報入力!H45)</f>
        <v/>
      </c>
      <c r="F43" s="135" t="str">
        <f>IF(②選手情報入力!I45="","",②選手情報入力!I45)</f>
        <v/>
      </c>
      <c r="G43" s="136" t="str">
        <f>IF(②選手情報入力!J45="","",②選手情報入力!J45)</f>
        <v/>
      </c>
      <c r="H43" s="135" t="str">
        <f>IF(②選手情報入力!K45="","",②選手情報入力!K45)</f>
        <v/>
      </c>
      <c r="I43" s="136" t="str">
        <f>IF(②選手情報入力!L45="","",②選手情報入力!L45)</f>
        <v/>
      </c>
      <c r="J43" s="135" t="str">
        <f>IF(②選手情報入力!M45="","",②選手情報入力!M45)</f>
        <v/>
      </c>
      <c r="K43" s="136" t="str">
        <f>IF(②選手情報入力!N45="","",②選手情報入力!N45)</f>
        <v/>
      </c>
      <c r="L43" s="136" t="str">
        <f>IF(②選手情報入力!O45="","",②選手情報入力!O45)</f>
        <v/>
      </c>
      <c r="M43" s="136" t="str">
        <f>IF(②選手情報入力!P45="","",②選手情報入力!P45)</f>
        <v/>
      </c>
    </row>
    <row r="44" spans="1:13" s="127" customFormat="1" ht="18" customHeight="1" x14ac:dyDescent="0.2">
      <c r="A44" s="137">
        <v>37</v>
      </c>
      <c r="B44" s="138" t="str">
        <f>IF(②選手情報入力!C46="","",②選手情報入力!C46)</f>
        <v/>
      </c>
      <c r="C44" s="160" t="str">
        <f>IF(②選手情報入力!D46="","",②選手情報入力!D46)</f>
        <v/>
      </c>
      <c r="D44" s="138" t="str">
        <f>IF(②選手情報入力!G46="","",②選手情報入力!G46)</f>
        <v/>
      </c>
      <c r="E44" s="138" t="str">
        <f>IF(②選手情報入力!H46="","",②選手情報入力!H46)</f>
        <v/>
      </c>
      <c r="F44" s="137" t="str">
        <f>IF(②選手情報入力!I46="","",②選手情報入力!I46)</f>
        <v/>
      </c>
      <c r="G44" s="138" t="str">
        <f>IF(②選手情報入力!J46="","",②選手情報入力!J46)</f>
        <v/>
      </c>
      <c r="H44" s="137" t="str">
        <f>IF(②選手情報入力!K46="","",②選手情報入力!K46)</f>
        <v/>
      </c>
      <c r="I44" s="138" t="str">
        <f>IF(②選手情報入力!L46="","",②選手情報入力!L46)</f>
        <v/>
      </c>
      <c r="J44" s="137" t="str">
        <f>IF(②選手情報入力!M46="","",②選手情報入力!M46)</f>
        <v/>
      </c>
      <c r="K44" s="138" t="str">
        <f>IF(②選手情報入力!N46="","",②選手情報入力!N46)</f>
        <v/>
      </c>
      <c r="L44" s="138" t="str">
        <f>IF(②選手情報入力!O46="","",②選手情報入力!O46)</f>
        <v/>
      </c>
      <c r="M44" s="138" t="str">
        <f>IF(②選手情報入力!P46="","",②選手情報入力!P46)</f>
        <v/>
      </c>
    </row>
    <row r="45" spans="1:13" s="127" customFormat="1" ht="18" customHeight="1" x14ac:dyDescent="0.2">
      <c r="A45" s="137">
        <v>38</v>
      </c>
      <c r="B45" s="138" t="str">
        <f>IF(②選手情報入力!C47="","",②選手情報入力!C47)</f>
        <v/>
      </c>
      <c r="C45" s="160" t="str">
        <f>IF(②選手情報入力!D47="","",②選手情報入力!D47)</f>
        <v/>
      </c>
      <c r="D45" s="138" t="str">
        <f>IF(②選手情報入力!G47="","",②選手情報入力!G47)</f>
        <v/>
      </c>
      <c r="E45" s="138" t="str">
        <f>IF(②選手情報入力!H47="","",②選手情報入力!H47)</f>
        <v/>
      </c>
      <c r="F45" s="137" t="str">
        <f>IF(②選手情報入力!I47="","",②選手情報入力!I47)</f>
        <v/>
      </c>
      <c r="G45" s="138" t="str">
        <f>IF(②選手情報入力!J47="","",②選手情報入力!J47)</f>
        <v/>
      </c>
      <c r="H45" s="137" t="str">
        <f>IF(②選手情報入力!K47="","",②選手情報入力!K47)</f>
        <v/>
      </c>
      <c r="I45" s="138" t="str">
        <f>IF(②選手情報入力!L47="","",②選手情報入力!L47)</f>
        <v/>
      </c>
      <c r="J45" s="137" t="str">
        <f>IF(②選手情報入力!M47="","",②選手情報入力!M47)</f>
        <v/>
      </c>
      <c r="K45" s="138" t="str">
        <f>IF(②選手情報入力!N47="","",②選手情報入力!N47)</f>
        <v/>
      </c>
      <c r="L45" s="138" t="str">
        <f>IF(②選手情報入力!O47="","",②選手情報入力!O47)</f>
        <v/>
      </c>
      <c r="M45" s="138" t="str">
        <f>IF(②選手情報入力!P47="","",②選手情報入力!P47)</f>
        <v/>
      </c>
    </row>
    <row r="46" spans="1:13" s="127" customFormat="1" ht="18" customHeight="1" x14ac:dyDescent="0.2">
      <c r="A46" s="137">
        <v>39</v>
      </c>
      <c r="B46" s="138" t="str">
        <f>IF(②選手情報入力!C48="","",②選手情報入力!C48)</f>
        <v/>
      </c>
      <c r="C46" s="160" t="str">
        <f>IF(②選手情報入力!D48="","",②選手情報入力!D48)</f>
        <v/>
      </c>
      <c r="D46" s="138" t="str">
        <f>IF(②選手情報入力!G48="","",②選手情報入力!G48)</f>
        <v/>
      </c>
      <c r="E46" s="138" t="str">
        <f>IF(②選手情報入力!H48="","",②選手情報入力!H48)</f>
        <v/>
      </c>
      <c r="F46" s="137" t="str">
        <f>IF(②選手情報入力!I48="","",②選手情報入力!I48)</f>
        <v/>
      </c>
      <c r="G46" s="138" t="str">
        <f>IF(②選手情報入力!J48="","",②選手情報入力!J48)</f>
        <v/>
      </c>
      <c r="H46" s="137" t="str">
        <f>IF(②選手情報入力!K48="","",②選手情報入力!K48)</f>
        <v/>
      </c>
      <c r="I46" s="138" t="str">
        <f>IF(②選手情報入力!L48="","",②選手情報入力!L48)</f>
        <v/>
      </c>
      <c r="J46" s="137" t="str">
        <f>IF(②選手情報入力!M48="","",②選手情報入力!M48)</f>
        <v/>
      </c>
      <c r="K46" s="138" t="str">
        <f>IF(②選手情報入力!N48="","",②選手情報入力!N48)</f>
        <v/>
      </c>
      <c r="L46" s="138" t="str">
        <f>IF(②選手情報入力!O48="","",②選手情報入力!O48)</f>
        <v/>
      </c>
      <c r="M46" s="138" t="str">
        <f>IF(②選手情報入力!P48="","",②選手情報入力!P48)</f>
        <v/>
      </c>
    </row>
    <row r="47" spans="1:13" s="127" customFormat="1" ht="18" customHeight="1" x14ac:dyDescent="0.2">
      <c r="A47" s="139">
        <v>40</v>
      </c>
      <c r="B47" s="140" t="str">
        <f>IF(②選手情報入力!C49="","",②選手情報入力!C49)</f>
        <v/>
      </c>
      <c r="C47" s="162" t="str">
        <f>IF(②選手情報入力!D49="","",②選手情報入力!D49)</f>
        <v/>
      </c>
      <c r="D47" s="140" t="str">
        <f>IF(②選手情報入力!G49="","",②選手情報入力!G49)</f>
        <v/>
      </c>
      <c r="E47" s="140" t="str">
        <f>IF(②選手情報入力!H49="","",②選手情報入力!H49)</f>
        <v/>
      </c>
      <c r="F47" s="139" t="str">
        <f>IF(②選手情報入力!I49="","",②選手情報入力!I49)</f>
        <v/>
      </c>
      <c r="G47" s="140" t="str">
        <f>IF(②選手情報入力!J49="","",②選手情報入力!J49)</f>
        <v/>
      </c>
      <c r="H47" s="139" t="str">
        <f>IF(②選手情報入力!K49="","",②選手情報入力!K49)</f>
        <v/>
      </c>
      <c r="I47" s="140" t="str">
        <f>IF(②選手情報入力!L49="","",②選手情報入力!L49)</f>
        <v/>
      </c>
      <c r="J47" s="139" t="str">
        <f>IF(②選手情報入力!M49="","",②選手情報入力!M49)</f>
        <v/>
      </c>
      <c r="K47" s="140" t="str">
        <f>IF(②選手情報入力!N49="","",②選手情報入力!N49)</f>
        <v/>
      </c>
      <c r="L47" s="140" t="str">
        <f>IF(②選手情報入力!O49="","",②選手情報入力!O49)</f>
        <v/>
      </c>
      <c r="M47" s="140" t="str">
        <f>IF(②選手情報入力!P49="","",②選手情報入力!P49)</f>
        <v/>
      </c>
    </row>
    <row r="48" spans="1:13" s="127" customFormat="1" ht="18" customHeight="1" x14ac:dyDescent="0.2">
      <c r="A48" s="135">
        <v>41</v>
      </c>
      <c r="B48" s="136" t="str">
        <f>IF(②選手情報入力!C50="","",②選手情報入力!C50)</f>
        <v/>
      </c>
      <c r="C48" s="159" t="str">
        <f>IF(②選手情報入力!D50="","",②選手情報入力!D50)</f>
        <v/>
      </c>
      <c r="D48" s="136" t="str">
        <f>IF(②選手情報入力!G50="","",②選手情報入力!G50)</f>
        <v/>
      </c>
      <c r="E48" s="136" t="str">
        <f>IF(②選手情報入力!H50="","",②選手情報入力!H50)</f>
        <v/>
      </c>
      <c r="F48" s="135" t="str">
        <f>IF(②選手情報入力!I50="","",②選手情報入力!I50)</f>
        <v/>
      </c>
      <c r="G48" s="136" t="str">
        <f>IF(②選手情報入力!J50="","",②選手情報入力!J50)</f>
        <v/>
      </c>
      <c r="H48" s="135" t="str">
        <f>IF(②選手情報入力!K50="","",②選手情報入力!K50)</f>
        <v/>
      </c>
      <c r="I48" s="136" t="str">
        <f>IF(②選手情報入力!L50="","",②選手情報入力!L50)</f>
        <v/>
      </c>
      <c r="J48" s="135" t="str">
        <f>IF(②選手情報入力!M50="","",②選手情報入力!M50)</f>
        <v/>
      </c>
      <c r="K48" s="136" t="str">
        <f>IF(②選手情報入力!N50="","",②選手情報入力!N50)</f>
        <v/>
      </c>
      <c r="L48" s="136" t="str">
        <f>IF(②選手情報入力!O50="","",②選手情報入力!O50)</f>
        <v/>
      </c>
      <c r="M48" s="136" t="str">
        <f>IF(②選手情報入力!P50="","",②選手情報入力!P50)</f>
        <v/>
      </c>
    </row>
    <row r="49" spans="1:13" s="127" customFormat="1" ht="18" customHeight="1" x14ac:dyDescent="0.2">
      <c r="A49" s="137">
        <v>42</v>
      </c>
      <c r="B49" s="138" t="str">
        <f>IF(②選手情報入力!C51="","",②選手情報入力!C51)</f>
        <v/>
      </c>
      <c r="C49" s="160" t="str">
        <f>IF(②選手情報入力!D51="","",②選手情報入力!D51)</f>
        <v/>
      </c>
      <c r="D49" s="138" t="str">
        <f>IF(②選手情報入力!G51="","",②選手情報入力!G51)</f>
        <v/>
      </c>
      <c r="E49" s="138" t="str">
        <f>IF(②選手情報入力!H51="","",②選手情報入力!H51)</f>
        <v/>
      </c>
      <c r="F49" s="137" t="str">
        <f>IF(②選手情報入力!I51="","",②選手情報入力!I51)</f>
        <v/>
      </c>
      <c r="G49" s="138" t="str">
        <f>IF(②選手情報入力!J51="","",②選手情報入力!J51)</f>
        <v/>
      </c>
      <c r="H49" s="137" t="str">
        <f>IF(②選手情報入力!K51="","",②選手情報入力!K51)</f>
        <v/>
      </c>
      <c r="I49" s="138" t="str">
        <f>IF(②選手情報入力!L51="","",②選手情報入力!L51)</f>
        <v/>
      </c>
      <c r="J49" s="137" t="str">
        <f>IF(②選手情報入力!M51="","",②選手情報入力!M51)</f>
        <v/>
      </c>
      <c r="K49" s="138" t="str">
        <f>IF(②選手情報入力!N51="","",②選手情報入力!N51)</f>
        <v/>
      </c>
      <c r="L49" s="138" t="str">
        <f>IF(②選手情報入力!O51="","",②選手情報入力!O51)</f>
        <v/>
      </c>
      <c r="M49" s="138" t="str">
        <f>IF(②選手情報入力!P51="","",②選手情報入力!P51)</f>
        <v/>
      </c>
    </row>
    <row r="50" spans="1:13" s="127" customFormat="1" ht="18" customHeight="1" x14ac:dyDescent="0.2">
      <c r="A50" s="137">
        <v>43</v>
      </c>
      <c r="B50" s="138" t="str">
        <f>IF(②選手情報入力!C52="","",②選手情報入力!C52)</f>
        <v/>
      </c>
      <c r="C50" s="160" t="str">
        <f>IF(②選手情報入力!D52="","",②選手情報入力!D52)</f>
        <v/>
      </c>
      <c r="D50" s="138" t="str">
        <f>IF(②選手情報入力!G52="","",②選手情報入力!G52)</f>
        <v/>
      </c>
      <c r="E50" s="138" t="str">
        <f>IF(②選手情報入力!H52="","",②選手情報入力!H52)</f>
        <v/>
      </c>
      <c r="F50" s="137" t="str">
        <f>IF(②選手情報入力!I52="","",②選手情報入力!I52)</f>
        <v/>
      </c>
      <c r="G50" s="138" t="str">
        <f>IF(②選手情報入力!J52="","",②選手情報入力!J52)</f>
        <v/>
      </c>
      <c r="H50" s="137" t="str">
        <f>IF(②選手情報入力!K52="","",②選手情報入力!K52)</f>
        <v/>
      </c>
      <c r="I50" s="138" t="str">
        <f>IF(②選手情報入力!L52="","",②選手情報入力!L52)</f>
        <v/>
      </c>
      <c r="J50" s="137" t="str">
        <f>IF(②選手情報入力!M52="","",②選手情報入力!M52)</f>
        <v/>
      </c>
      <c r="K50" s="138" t="str">
        <f>IF(②選手情報入力!N52="","",②選手情報入力!N52)</f>
        <v/>
      </c>
      <c r="L50" s="138" t="str">
        <f>IF(②選手情報入力!O52="","",②選手情報入力!O52)</f>
        <v/>
      </c>
      <c r="M50" s="138" t="str">
        <f>IF(②選手情報入力!P52="","",②選手情報入力!P52)</f>
        <v/>
      </c>
    </row>
    <row r="51" spans="1:13" s="127" customFormat="1" ht="18" customHeight="1" x14ac:dyDescent="0.2">
      <c r="A51" s="137">
        <v>44</v>
      </c>
      <c r="B51" s="138" t="str">
        <f>IF(②選手情報入力!C53="","",②選手情報入力!C53)</f>
        <v/>
      </c>
      <c r="C51" s="160" t="str">
        <f>IF(②選手情報入力!D53="","",②選手情報入力!D53)</f>
        <v/>
      </c>
      <c r="D51" s="138" t="str">
        <f>IF(②選手情報入力!G53="","",②選手情報入力!G53)</f>
        <v/>
      </c>
      <c r="E51" s="138" t="str">
        <f>IF(②選手情報入力!H53="","",②選手情報入力!H53)</f>
        <v/>
      </c>
      <c r="F51" s="137" t="str">
        <f>IF(②選手情報入力!I53="","",②選手情報入力!I53)</f>
        <v/>
      </c>
      <c r="G51" s="138" t="str">
        <f>IF(②選手情報入力!J53="","",②選手情報入力!J53)</f>
        <v/>
      </c>
      <c r="H51" s="137" t="str">
        <f>IF(②選手情報入力!K53="","",②選手情報入力!K53)</f>
        <v/>
      </c>
      <c r="I51" s="138" t="str">
        <f>IF(②選手情報入力!L53="","",②選手情報入力!L53)</f>
        <v/>
      </c>
      <c r="J51" s="137" t="str">
        <f>IF(②選手情報入力!M53="","",②選手情報入力!M53)</f>
        <v/>
      </c>
      <c r="K51" s="138" t="str">
        <f>IF(②選手情報入力!N53="","",②選手情報入力!N53)</f>
        <v/>
      </c>
      <c r="L51" s="138" t="str">
        <f>IF(②選手情報入力!O53="","",②選手情報入力!O53)</f>
        <v/>
      </c>
      <c r="M51" s="138" t="str">
        <f>IF(②選手情報入力!P53="","",②選手情報入力!P53)</f>
        <v/>
      </c>
    </row>
    <row r="52" spans="1:13" s="127" customFormat="1" ht="18" customHeight="1" x14ac:dyDescent="0.2">
      <c r="A52" s="139">
        <v>45</v>
      </c>
      <c r="B52" s="140" t="str">
        <f>IF(②選手情報入力!C54="","",②選手情報入力!C54)</f>
        <v/>
      </c>
      <c r="C52" s="162" t="str">
        <f>IF(②選手情報入力!D54="","",②選手情報入力!D54)</f>
        <v/>
      </c>
      <c r="D52" s="140" t="str">
        <f>IF(②選手情報入力!G54="","",②選手情報入力!G54)</f>
        <v/>
      </c>
      <c r="E52" s="140" t="str">
        <f>IF(②選手情報入力!H54="","",②選手情報入力!H54)</f>
        <v/>
      </c>
      <c r="F52" s="139" t="str">
        <f>IF(②選手情報入力!I54="","",②選手情報入力!I54)</f>
        <v/>
      </c>
      <c r="G52" s="140" t="str">
        <f>IF(②選手情報入力!J54="","",②選手情報入力!J54)</f>
        <v/>
      </c>
      <c r="H52" s="139" t="str">
        <f>IF(②選手情報入力!K54="","",②選手情報入力!K54)</f>
        <v/>
      </c>
      <c r="I52" s="140" t="str">
        <f>IF(②選手情報入力!L54="","",②選手情報入力!L54)</f>
        <v/>
      </c>
      <c r="J52" s="139" t="str">
        <f>IF(②選手情報入力!M54="","",②選手情報入力!M54)</f>
        <v/>
      </c>
      <c r="K52" s="140" t="str">
        <f>IF(②選手情報入力!N54="","",②選手情報入力!N54)</f>
        <v/>
      </c>
      <c r="L52" s="140" t="str">
        <f>IF(②選手情報入力!O54="","",②選手情報入力!O54)</f>
        <v/>
      </c>
      <c r="M52" s="140" t="str">
        <f>IF(②選手情報入力!P54="","",②選手情報入力!P54)</f>
        <v/>
      </c>
    </row>
    <row r="53" spans="1:13" s="127" customFormat="1" ht="18" customHeight="1" x14ac:dyDescent="0.2">
      <c r="A53" s="135">
        <v>46</v>
      </c>
      <c r="B53" s="136" t="str">
        <f>IF(②選手情報入力!C55="","",②選手情報入力!C55)</f>
        <v/>
      </c>
      <c r="C53" s="159" t="str">
        <f>IF(②選手情報入力!D55="","",②選手情報入力!D55)</f>
        <v/>
      </c>
      <c r="D53" s="136" t="str">
        <f>IF(②選手情報入力!G55="","",②選手情報入力!G55)</f>
        <v/>
      </c>
      <c r="E53" s="136" t="str">
        <f>IF(②選手情報入力!H55="","",②選手情報入力!H55)</f>
        <v/>
      </c>
      <c r="F53" s="135" t="str">
        <f>IF(②選手情報入力!I55="","",②選手情報入力!I55)</f>
        <v/>
      </c>
      <c r="G53" s="136" t="str">
        <f>IF(②選手情報入力!J55="","",②選手情報入力!J55)</f>
        <v/>
      </c>
      <c r="H53" s="135" t="str">
        <f>IF(②選手情報入力!K55="","",②選手情報入力!K55)</f>
        <v/>
      </c>
      <c r="I53" s="136" t="str">
        <f>IF(②選手情報入力!L55="","",②選手情報入力!L55)</f>
        <v/>
      </c>
      <c r="J53" s="135" t="str">
        <f>IF(②選手情報入力!M55="","",②選手情報入力!M55)</f>
        <v/>
      </c>
      <c r="K53" s="136" t="str">
        <f>IF(②選手情報入力!N55="","",②選手情報入力!N55)</f>
        <v/>
      </c>
      <c r="L53" s="136" t="str">
        <f>IF(②選手情報入力!O55="","",②選手情報入力!O55)</f>
        <v/>
      </c>
      <c r="M53" s="136" t="str">
        <f>IF(②選手情報入力!P55="","",②選手情報入力!P55)</f>
        <v/>
      </c>
    </row>
    <row r="54" spans="1:13" s="127" customFormat="1" ht="18" customHeight="1" x14ac:dyDescent="0.2">
      <c r="A54" s="137">
        <v>47</v>
      </c>
      <c r="B54" s="138" t="str">
        <f>IF(②選手情報入力!C56="","",②選手情報入力!C56)</f>
        <v/>
      </c>
      <c r="C54" s="160" t="str">
        <f>IF(②選手情報入力!D56="","",②選手情報入力!D56)</f>
        <v/>
      </c>
      <c r="D54" s="138" t="str">
        <f>IF(②選手情報入力!G56="","",②選手情報入力!G56)</f>
        <v/>
      </c>
      <c r="E54" s="138" t="str">
        <f>IF(②選手情報入力!H56="","",②選手情報入力!H56)</f>
        <v/>
      </c>
      <c r="F54" s="137" t="str">
        <f>IF(②選手情報入力!I56="","",②選手情報入力!I56)</f>
        <v/>
      </c>
      <c r="G54" s="138" t="str">
        <f>IF(②選手情報入力!J56="","",②選手情報入力!J56)</f>
        <v/>
      </c>
      <c r="H54" s="137" t="str">
        <f>IF(②選手情報入力!K56="","",②選手情報入力!K56)</f>
        <v/>
      </c>
      <c r="I54" s="138" t="str">
        <f>IF(②選手情報入力!L56="","",②選手情報入力!L56)</f>
        <v/>
      </c>
      <c r="J54" s="137" t="str">
        <f>IF(②選手情報入力!M56="","",②選手情報入力!M56)</f>
        <v/>
      </c>
      <c r="K54" s="138" t="str">
        <f>IF(②選手情報入力!N56="","",②選手情報入力!N56)</f>
        <v/>
      </c>
      <c r="L54" s="138" t="str">
        <f>IF(②選手情報入力!O56="","",②選手情報入力!O56)</f>
        <v/>
      </c>
      <c r="M54" s="138" t="str">
        <f>IF(②選手情報入力!P56="","",②選手情報入力!P56)</f>
        <v/>
      </c>
    </row>
    <row r="55" spans="1:13" s="127" customFormat="1" ht="18" customHeight="1" x14ac:dyDescent="0.2">
      <c r="A55" s="137">
        <v>48</v>
      </c>
      <c r="B55" s="138" t="str">
        <f>IF(②選手情報入力!C57="","",②選手情報入力!C57)</f>
        <v/>
      </c>
      <c r="C55" s="160" t="str">
        <f>IF(②選手情報入力!D57="","",②選手情報入力!D57)</f>
        <v/>
      </c>
      <c r="D55" s="138" t="str">
        <f>IF(②選手情報入力!G57="","",②選手情報入力!G57)</f>
        <v/>
      </c>
      <c r="E55" s="138" t="str">
        <f>IF(②選手情報入力!H57="","",②選手情報入力!H57)</f>
        <v/>
      </c>
      <c r="F55" s="137" t="str">
        <f>IF(②選手情報入力!I57="","",②選手情報入力!I57)</f>
        <v/>
      </c>
      <c r="G55" s="138" t="str">
        <f>IF(②選手情報入力!J57="","",②選手情報入力!J57)</f>
        <v/>
      </c>
      <c r="H55" s="137" t="str">
        <f>IF(②選手情報入力!K57="","",②選手情報入力!K57)</f>
        <v/>
      </c>
      <c r="I55" s="138" t="str">
        <f>IF(②選手情報入力!L57="","",②選手情報入力!L57)</f>
        <v/>
      </c>
      <c r="J55" s="137" t="str">
        <f>IF(②選手情報入力!M57="","",②選手情報入力!M57)</f>
        <v/>
      </c>
      <c r="K55" s="138" t="str">
        <f>IF(②選手情報入力!N57="","",②選手情報入力!N57)</f>
        <v/>
      </c>
      <c r="L55" s="138" t="str">
        <f>IF(②選手情報入力!O57="","",②選手情報入力!O57)</f>
        <v/>
      </c>
      <c r="M55" s="138" t="str">
        <f>IF(②選手情報入力!P57="","",②選手情報入力!P57)</f>
        <v/>
      </c>
    </row>
    <row r="56" spans="1:13" s="127" customFormat="1" ht="18" customHeight="1" x14ac:dyDescent="0.2">
      <c r="A56" s="137">
        <v>49</v>
      </c>
      <c r="B56" s="138" t="str">
        <f>IF(②選手情報入力!C58="","",②選手情報入力!C58)</f>
        <v/>
      </c>
      <c r="C56" s="160" t="str">
        <f>IF(②選手情報入力!D58="","",②選手情報入力!D58)</f>
        <v/>
      </c>
      <c r="D56" s="138" t="str">
        <f>IF(②選手情報入力!G58="","",②選手情報入力!G58)</f>
        <v/>
      </c>
      <c r="E56" s="138" t="str">
        <f>IF(②選手情報入力!H58="","",②選手情報入力!H58)</f>
        <v/>
      </c>
      <c r="F56" s="137" t="str">
        <f>IF(②選手情報入力!I58="","",②選手情報入力!I58)</f>
        <v/>
      </c>
      <c r="G56" s="138" t="str">
        <f>IF(②選手情報入力!J58="","",②選手情報入力!J58)</f>
        <v/>
      </c>
      <c r="H56" s="137" t="str">
        <f>IF(②選手情報入力!K58="","",②選手情報入力!K58)</f>
        <v/>
      </c>
      <c r="I56" s="138" t="str">
        <f>IF(②選手情報入力!L58="","",②選手情報入力!L58)</f>
        <v/>
      </c>
      <c r="J56" s="137" t="str">
        <f>IF(②選手情報入力!M58="","",②選手情報入力!M58)</f>
        <v/>
      </c>
      <c r="K56" s="138" t="str">
        <f>IF(②選手情報入力!N58="","",②選手情報入力!N58)</f>
        <v/>
      </c>
      <c r="L56" s="138" t="str">
        <f>IF(②選手情報入力!O58="","",②選手情報入力!O58)</f>
        <v/>
      </c>
      <c r="M56" s="138" t="str">
        <f>IF(②選手情報入力!P58="","",②選手情報入力!P58)</f>
        <v/>
      </c>
    </row>
    <row r="57" spans="1:13" s="127" customFormat="1" ht="18" customHeight="1" x14ac:dyDescent="0.2">
      <c r="A57" s="139">
        <v>50</v>
      </c>
      <c r="B57" s="140" t="str">
        <f>IF(②選手情報入力!C59="","",②選手情報入力!C59)</f>
        <v/>
      </c>
      <c r="C57" s="162" t="str">
        <f>IF(②選手情報入力!D59="","",②選手情報入力!D59)</f>
        <v/>
      </c>
      <c r="D57" s="140" t="str">
        <f>IF(②選手情報入力!G59="","",②選手情報入力!G59)</f>
        <v/>
      </c>
      <c r="E57" s="140" t="str">
        <f>IF(②選手情報入力!H59="","",②選手情報入力!H59)</f>
        <v/>
      </c>
      <c r="F57" s="139" t="str">
        <f>IF(②選手情報入力!I59="","",②選手情報入力!I59)</f>
        <v/>
      </c>
      <c r="G57" s="140" t="str">
        <f>IF(②選手情報入力!J59="","",②選手情報入力!J59)</f>
        <v/>
      </c>
      <c r="H57" s="139" t="str">
        <f>IF(②選手情報入力!K59="","",②選手情報入力!K59)</f>
        <v/>
      </c>
      <c r="I57" s="140" t="str">
        <f>IF(②選手情報入力!L59="","",②選手情報入力!L59)</f>
        <v/>
      </c>
      <c r="J57" s="139" t="str">
        <f>IF(②選手情報入力!M59="","",②選手情報入力!M59)</f>
        <v/>
      </c>
      <c r="K57" s="140" t="str">
        <f>IF(②選手情報入力!N59="","",②選手情報入力!N59)</f>
        <v/>
      </c>
      <c r="L57" s="140" t="str">
        <f>IF(②選手情報入力!O59="","",②選手情報入力!O59)</f>
        <v/>
      </c>
      <c r="M57" s="140" t="str">
        <f>IF(②選手情報入力!P59="","",②選手情報入力!P59)</f>
        <v/>
      </c>
    </row>
    <row r="58" spans="1:13" s="127" customFormat="1" ht="18" customHeight="1" x14ac:dyDescent="0.2">
      <c r="A58" s="143">
        <v>51</v>
      </c>
      <c r="B58" s="144" t="str">
        <f>IF(②選手情報入力!C60="","",②選手情報入力!C60)</f>
        <v/>
      </c>
      <c r="C58" s="163" t="str">
        <f>IF(②選手情報入力!D60="","",②選手情報入力!D60)</f>
        <v/>
      </c>
      <c r="D58" s="144" t="str">
        <f>IF(②選手情報入力!G60="","",②選手情報入力!G60)</f>
        <v/>
      </c>
      <c r="E58" s="144" t="str">
        <f>IF(②選手情報入力!H60="","",②選手情報入力!H60)</f>
        <v/>
      </c>
      <c r="F58" s="143" t="str">
        <f>IF(②選手情報入力!I60="","",②選手情報入力!I60)</f>
        <v/>
      </c>
      <c r="G58" s="144" t="str">
        <f>IF(②選手情報入力!J60="","",②選手情報入力!J60)</f>
        <v/>
      </c>
      <c r="H58" s="143" t="str">
        <f>IF(②選手情報入力!K60="","",②選手情報入力!K60)</f>
        <v/>
      </c>
      <c r="I58" s="144" t="str">
        <f>IF(②選手情報入力!L60="","",②選手情報入力!L60)</f>
        <v/>
      </c>
      <c r="J58" s="143" t="str">
        <f>IF(②選手情報入力!M60="","",②選手情報入力!M60)</f>
        <v/>
      </c>
      <c r="K58" s="144" t="str">
        <f>IF(②選手情報入力!N60="","",②選手情報入力!N60)</f>
        <v/>
      </c>
      <c r="L58" s="144" t="str">
        <f>IF(②選手情報入力!O60="","",②選手情報入力!O60)</f>
        <v/>
      </c>
      <c r="M58" s="144" t="str">
        <f>IF(②選手情報入力!P60="","",②選手情報入力!P60)</f>
        <v/>
      </c>
    </row>
    <row r="59" spans="1:13" s="127" customFormat="1" ht="18" customHeight="1" x14ac:dyDescent="0.2">
      <c r="A59" s="137">
        <v>52</v>
      </c>
      <c r="B59" s="138" t="str">
        <f>IF(②選手情報入力!C61="","",②選手情報入力!C61)</f>
        <v/>
      </c>
      <c r="C59" s="160" t="str">
        <f>IF(②選手情報入力!D61="","",②選手情報入力!D61)</f>
        <v/>
      </c>
      <c r="D59" s="138" t="str">
        <f>IF(②選手情報入力!G61="","",②選手情報入力!G61)</f>
        <v/>
      </c>
      <c r="E59" s="138" t="str">
        <f>IF(②選手情報入力!H61="","",②選手情報入力!H61)</f>
        <v/>
      </c>
      <c r="F59" s="137" t="str">
        <f>IF(②選手情報入力!I61="","",②選手情報入力!I61)</f>
        <v/>
      </c>
      <c r="G59" s="138" t="str">
        <f>IF(②選手情報入力!J61="","",②選手情報入力!J61)</f>
        <v/>
      </c>
      <c r="H59" s="137" t="str">
        <f>IF(②選手情報入力!K61="","",②選手情報入力!K61)</f>
        <v/>
      </c>
      <c r="I59" s="138" t="str">
        <f>IF(②選手情報入力!L61="","",②選手情報入力!L61)</f>
        <v/>
      </c>
      <c r="J59" s="137" t="str">
        <f>IF(②選手情報入力!M61="","",②選手情報入力!M61)</f>
        <v/>
      </c>
      <c r="K59" s="138" t="str">
        <f>IF(②選手情報入力!N61="","",②選手情報入力!N61)</f>
        <v/>
      </c>
      <c r="L59" s="138" t="str">
        <f>IF(②選手情報入力!O61="","",②選手情報入力!O61)</f>
        <v/>
      </c>
      <c r="M59" s="138" t="str">
        <f>IF(②選手情報入力!P61="","",②選手情報入力!P61)</f>
        <v/>
      </c>
    </row>
    <row r="60" spans="1:13" s="127" customFormat="1" ht="18" customHeight="1" x14ac:dyDescent="0.2">
      <c r="A60" s="137">
        <v>53</v>
      </c>
      <c r="B60" s="138" t="str">
        <f>IF(②選手情報入力!C62="","",②選手情報入力!C62)</f>
        <v/>
      </c>
      <c r="C60" s="160" t="str">
        <f>IF(②選手情報入力!D62="","",②選手情報入力!D62)</f>
        <v/>
      </c>
      <c r="D60" s="138" t="str">
        <f>IF(②選手情報入力!G62="","",②選手情報入力!G62)</f>
        <v/>
      </c>
      <c r="E60" s="138" t="str">
        <f>IF(②選手情報入力!H62="","",②選手情報入力!H62)</f>
        <v/>
      </c>
      <c r="F60" s="137" t="str">
        <f>IF(②選手情報入力!I62="","",②選手情報入力!I62)</f>
        <v/>
      </c>
      <c r="G60" s="138" t="str">
        <f>IF(②選手情報入力!J62="","",②選手情報入力!J62)</f>
        <v/>
      </c>
      <c r="H60" s="137" t="str">
        <f>IF(②選手情報入力!K62="","",②選手情報入力!K62)</f>
        <v/>
      </c>
      <c r="I60" s="138" t="str">
        <f>IF(②選手情報入力!L62="","",②選手情報入力!L62)</f>
        <v/>
      </c>
      <c r="J60" s="137" t="str">
        <f>IF(②選手情報入力!M62="","",②選手情報入力!M62)</f>
        <v/>
      </c>
      <c r="K60" s="138" t="str">
        <f>IF(②選手情報入力!N62="","",②選手情報入力!N62)</f>
        <v/>
      </c>
      <c r="L60" s="138" t="str">
        <f>IF(②選手情報入力!O62="","",②選手情報入力!O62)</f>
        <v/>
      </c>
      <c r="M60" s="138" t="str">
        <f>IF(②選手情報入力!P62="","",②選手情報入力!P62)</f>
        <v/>
      </c>
    </row>
    <row r="61" spans="1:13" s="127" customFormat="1" ht="18" customHeight="1" x14ac:dyDescent="0.2">
      <c r="A61" s="137">
        <v>54</v>
      </c>
      <c r="B61" s="138" t="str">
        <f>IF(②選手情報入力!C63="","",②選手情報入力!C63)</f>
        <v/>
      </c>
      <c r="C61" s="160" t="str">
        <f>IF(②選手情報入力!D63="","",②選手情報入力!D63)</f>
        <v/>
      </c>
      <c r="D61" s="138" t="str">
        <f>IF(②選手情報入力!G63="","",②選手情報入力!G63)</f>
        <v/>
      </c>
      <c r="E61" s="138" t="str">
        <f>IF(②選手情報入力!H63="","",②選手情報入力!H63)</f>
        <v/>
      </c>
      <c r="F61" s="137" t="str">
        <f>IF(②選手情報入力!I63="","",②選手情報入力!I63)</f>
        <v/>
      </c>
      <c r="G61" s="138" t="str">
        <f>IF(②選手情報入力!J63="","",②選手情報入力!J63)</f>
        <v/>
      </c>
      <c r="H61" s="137" t="str">
        <f>IF(②選手情報入力!K63="","",②選手情報入力!K63)</f>
        <v/>
      </c>
      <c r="I61" s="138" t="str">
        <f>IF(②選手情報入力!L63="","",②選手情報入力!L63)</f>
        <v/>
      </c>
      <c r="J61" s="137" t="str">
        <f>IF(②選手情報入力!M63="","",②選手情報入力!M63)</f>
        <v/>
      </c>
      <c r="K61" s="138" t="str">
        <f>IF(②選手情報入力!N63="","",②選手情報入力!N63)</f>
        <v/>
      </c>
      <c r="L61" s="138" t="str">
        <f>IF(②選手情報入力!O63="","",②選手情報入力!O63)</f>
        <v/>
      </c>
      <c r="M61" s="138" t="str">
        <f>IF(②選手情報入力!P63="","",②選手情報入力!P63)</f>
        <v/>
      </c>
    </row>
    <row r="62" spans="1:13" s="127" customFormat="1" ht="18" customHeight="1" x14ac:dyDescent="0.2">
      <c r="A62" s="141">
        <v>55</v>
      </c>
      <c r="B62" s="142" t="str">
        <f>IF(②選手情報入力!C64="","",②選手情報入力!C64)</f>
        <v/>
      </c>
      <c r="C62" s="161" t="str">
        <f>IF(②選手情報入力!D64="","",②選手情報入力!D64)</f>
        <v/>
      </c>
      <c r="D62" s="142" t="str">
        <f>IF(②選手情報入力!G64="","",②選手情報入力!G64)</f>
        <v/>
      </c>
      <c r="E62" s="142" t="str">
        <f>IF(②選手情報入力!H64="","",②選手情報入力!H64)</f>
        <v/>
      </c>
      <c r="F62" s="141" t="str">
        <f>IF(②選手情報入力!I64="","",②選手情報入力!I64)</f>
        <v/>
      </c>
      <c r="G62" s="142" t="str">
        <f>IF(②選手情報入力!J64="","",②選手情報入力!J64)</f>
        <v/>
      </c>
      <c r="H62" s="141" t="str">
        <f>IF(②選手情報入力!K64="","",②選手情報入力!K64)</f>
        <v/>
      </c>
      <c r="I62" s="142" t="str">
        <f>IF(②選手情報入力!L64="","",②選手情報入力!L64)</f>
        <v/>
      </c>
      <c r="J62" s="141" t="str">
        <f>IF(②選手情報入力!M64="","",②選手情報入力!M64)</f>
        <v/>
      </c>
      <c r="K62" s="142" t="str">
        <f>IF(②選手情報入力!N64="","",②選手情報入力!N64)</f>
        <v/>
      </c>
      <c r="L62" s="142" t="str">
        <f>IF(②選手情報入力!O64="","",②選手情報入力!O64)</f>
        <v/>
      </c>
      <c r="M62" s="142" t="str">
        <f>IF(②選手情報入力!P64="","",②選手情報入力!P64)</f>
        <v/>
      </c>
    </row>
    <row r="63" spans="1:13" s="127" customFormat="1" ht="18" customHeight="1" x14ac:dyDescent="0.2">
      <c r="A63" s="135">
        <v>56</v>
      </c>
      <c r="B63" s="136" t="str">
        <f>IF(②選手情報入力!C65="","",②選手情報入力!C65)</f>
        <v/>
      </c>
      <c r="C63" s="159" t="str">
        <f>IF(②選手情報入力!D65="","",②選手情報入力!D65)</f>
        <v/>
      </c>
      <c r="D63" s="136" t="str">
        <f>IF(②選手情報入力!G65="","",②選手情報入力!G65)</f>
        <v/>
      </c>
      <c r="E63" s="136" t="str">
        <f>IF(②選手情報入力!H65="","",②選手情報入力!H65)</f>
        <v/>
      </c>
      <c r="F63" s="135" t="str">
        <f>IF(②選手情報入力!I65="","",②選手情報入力!I65)</f>
        <v/>
      </c>
      <c r="G63" s="136" t="str">
        <f>IF(②選手情報入力!J65="","",②選手情報入力!J65)</f>
        <v/>
      </c>
      <c r="H63" s="135" t="str">
        <f>IF(②選手情報入力!K65="","",②選手情報入力!K65)</f>
        <v/>
      </c>
      <c r="I63" s="136" t="str">
        <f>IF(②選手情報入力!L65="","",②選手情報入力!L65)</f>
        <v/>
      </c>
      <c r="J63" s="135" t="str">
        <f>IF(②選手情報入力!M65="","",②選手情報入力!M65)</f>
        <v/>
      </c>
      <c r="K63" s="136" t="str">
        <f>IF(②選手情報入力!N65="","",②選手情報入力!N65)</f>
        <v/>
      </c>
      <c r="L63" s="136" t="str">
        <f>IF(②選手情報入力!O65="","",②選手情報入力!O65)</f>
        <v/>
      </c>
      <c r="M63" s="136" t="str">
        <f>IF(②選手情報入力!P65="","",②選手情報入力!P65)</f>
        <v/>
      </c>
    </row>
    <row r="64" spans="1:13" s="127" customFormat="1" ht="18" customHeight="1" x14ac:dyDescent="0.2">
      <c r="A64" s="137">
        <v>57</v>
      </c>
      <c r="B64" s="138" t="str">
        <f>IF(②選手情報入力!C66="","",②選手情報入力!C66)</f>
        <v/>
      </c>
      <c r="C64" s="160" t="str">
        <f>IF(②選手情報入力!D66="","",②選手情報入力!D66)</f>
        <v/>
      </c>
      <c r="D64" s="138" t="str">
        <f>IF(②選手情報入力!G66="","",②選手情報入力!G66)</f>
        <v/>
      </c>
      <c r="E64" s="138" t="str">
        <f>IF(②選手情報入力!H66="","",②選手情報入力!H66)</f>
        <v/>
      </c>
      <c r="F64" s="137" t="str">
        <f>IF(②選手情報入力!I66="","",②選手情報入力!I66)</f>
        <v/>
      </c>
      <c r="G64" s="138" t="str">
        <f>IF(②選手情報入力!J66="","",②選手情報入力!J66)</f>
        <v/>
      </c>
      <c r="H64" s="137" t="str">
        <f>IF(②選手情報入力!K66="","",②選手情報入力!K66)</f>
        <v/>
      </c>
      <c r="I64" s="138" t="str">
        <f>IF(②選手情報入力!L66="","",②選手情報入力!L66)</f>
        <v/>
      </c>
      <c r="J64" s="137" t="str">
        <f>IF(②選手情報入力!M66="","",②選手情報入力!M66)</f>
        <v/>
      </c>
      <c r="K64" s="138" t="str">
        <f>IF(②選手情報入力!N66="","",②選手情報入力!N66)</f>
        <v/>
      </c>
      <c r="L64" s="138" t="str">
        <f>IF(②選手情報入力!O66="","",②選手情報入力!O66)</f>
        <v/>
      </c>
      <c r="M64" s="138" t="str">
        <f>IF(②選手情報入力!P66="","",②選手情報入力!P66)</f>
        <v/>
      </c>
    </row>
    <row r="65" spans="1:13" s="127" customFormat="1" ht="18" customHeight="1" x14ac:dyDescent="0.2">
      <c r="A65" s="137">
        <v>58</v>
      </c>
      <c r="B65" s="138" t="str">
        <f>IF(②選手情報入力!C67="","",②選手情報入力!C67)</f>
        <v/>
      </c>
      <c r="C65" s="160" t="str">
        <f>IF(②選手情報入力!D67="","",②選手情報入力!D67)</f>
        <v/>
      </c>
      <c r="D65" s="138" t="str">
        <f>IF(②選手情報入力!G67="","",②選手情報入力!G67)</f>
        <v/>
      </c>
      <c r="E65" s="138" t="str">
        <f>IF(②選手情報入力!H67="","",②選手情報入力!H67)</f>
        <v/>
      </c>
      <c r="F65" s="137" t="str">
        <f>IF(②選手情報入力!I67="","",②選手情報入力!I67)</f>
        <v/>
      </c>
      <c r="G65" s="138" t="str">
        <f>IF(②選手情報入力!J67="","",②選手情報入力!J67)</f>
        <v/>
      </c>
      <c r="H65" s="137" t="str">
        <f>IF(②選手情報入力!K67="","",②選手情報入力!K67)</f>
        <v/>
      </c>
      <c r="I65" s="138" t="str">
        <f>IF(②選手情報入力!L67="","",②選手情報入力!L67)</f>
        <v/>
      </c>
      <c r="J65" s="137" t="str">
        <f>IF(②選手情報入力!M67="","",②選手情報入力!M67)</f>
        <v/>
      </c>
      <c r="K65" s="138" t="str">
        <f>IF(②選手情報入力!N67="","",②選手情報入力!N67)</f>
        <v/>
      </c>
      <c r="L65" s="138" t="str">
        <f>IF(②選手情報入力!O67="","",②選手情報入力!O67)</f>
        <v/>
      </c>
      <c r="M65" s="138" t="str">
        <f>IF(②選手情報入力!P67="","",②選手情報入力!P67)</f>
        <v/>
      </c>
    </row>
    <row r="66" spans="1:13" s="127" customFormat="1" ht="18" customHeight="1" x14ac:dyDescent="0.2">
      <c r="A66" s="137">
        <v>59</v>
      </c>
      <c r="B66" s="138" t="str">
        <f>IF(②選手情報入力!C68="","",②選手情報入力!C68)</f>
        <v/>
      </c>
      <c r="C66" s="160" t="str">
        <f>IF(②選手情報入力!D68="","",②選手情報入力!D68)</f>
        <v/>
      </c>
      <c r="D66" s="138" t="str">
        <f>IF(②選手情報入力!G68="","",②選手情報入力!G68)</f>
        <v/>
      </c>
      <c r="E66" s="138" t="str">
        <f>IF(②選手情報入力!H68="","",②選手情報入力!H68)</f>
        <v/>
      </c>
      <c r="F66" s="137" t="str">
        <f>IF(②選手情報入力!I68="","",②選手情報入力!I68)</f>
        <v/>
      </c>
      <c r="G66" s="138" t="str">
        <f>IF(②選手情報入力!J68="","",②選手情報入力!J68)</f>
        <v/>
      </c>
      <c r="H66" s="137" t="str">
        <f>IF(②選手情報入力!K68="","",②選手情報入力!K68)</f>
        <v/>
      </c>
      <c r="I66" s="138" t="str">
        <f>IF(②選手情報入力!L68="","",②選手情報入力!L68)</f>
        <v/>
      </c>
      <c r="J66" s="137" t="str">
        <f>IF(②選手情報入力!M68="","",②選手情報入力!M68)</f>
        <v/>
      </c>
      <c r="K66" s="138" t="str">
        <f>IF(②選手情報入力!N68="","",②選手情報入力!N68)</f>
        <v/>
      </c>
      <c r="L66" s="138" t="str">
        <f>IF(②選手情報入力!O68="","",②選手情報入力!O68)</f>
        <v/>
      </c>
      <c r="M66" s="138" t="str">
        <f>IF(②選手情報入力!P68="","",②選手情報入力!P68)</f>
        <v/>
      </c>
    </row>
    <row r="67" spans="1:13" s="127" customFormat="1" ht="18" customHeight="1" x14ac:dyDescent="0.2">
      <c r="A67" s="139">
        <v>60</v>
      </c>
      <c r="B67" s="140" t="str">
        <f>IF(②選手情報入力!C69="","",②選手情報入力!C69)</f>
        <v/>
      </c>
      <c r="C67" s="162" t="str">
        <f>IF(②選手情報入力!D69="","",②選手情報入力!D69)</f>
        <v/>
      </c>
      <c r="D67" s="140" t="str">
        <f>IF(②選手情報入力!G69="","",②選手情報入力!G69)</f>
        <v/>
      </c>
      <c r="E67" s="140" t="str">
        <f>IF(②選手情報入力!H69="","",②選手情報入力!H69)</f>
        <v/>
      </c>
      <c r="F67" s="139" t="str">
        <f>IF(②選手情報入力!I69="","",②選手情報入力!I69)</f>
        <v/>
      </c>
      <c r="G67" s="140" t="str">
        <f>IF(②選手情報入力!J69="","",②選手情報入力!J69)</f>
        <v/>
      </c>
      <c r="H67" s="139" t="str">
        <f>IF(②選手情報入力!K69="","",②選手情報入力!K69)</f>
        <v/>
      </c>
      <c r="I67" s="140" t="str">
        <f>IF(②選手情報入力!L69="","",②選手情報入力!L69)</f>
        <v/>
      </c>
      <c r="J67" s="139" t="str">
        <f>IF(②選手情報入力!M69="","",②選手情報入力!M69)</f>
        <v/>
      </c>
      <c r="K67" s="140" t="str">
        <f>IF(②選手情報入力!N69="","",②選手情報入力!N69)</f>
        <v/>
      </c>
      <c r="L67" s="140" t="str">
        <f>IF(②選手情報入力!O69="","",②選手情報入力!O69)</f>
        <v/>
      </c>
      <c r="M67" s="140" t="str">
        <f>IF(②選手情報入力!P69="","",②選手情報入力!P69)</f>
        <v/>
      </c>
    </row>
    <row r="68" spans="1:13" s="127" customFormat="1" ht="18" customHeight="1" x14ac:dyDescent="0.2">
      <c r="A68" s="143">
        <v>61</v>
      </c>
      <c r="B68" s="144" t="str">
        <f>IF(②選手情報入力!C70="","",②選手情報入力!C70)</f>
        <v/>
      </c>
      <c r="C68" s="163" t="str">
        <f>IF(②選手情報入力!D70="","",②選手情報入力!D70)</f>
        <v/>
      </c>
      <c r="D68" s="144" t="str">
        <f>IF(②選手情報入力!G70="","",②選手情報入力!G70)</f>
        <v/>
      </c>
      <c r="E68" s="144" t="str">
        <f>IF(②選手情報入力!H70="","",②選手情報入力!H70)</f>
        <v/>
      </c>
      <c r="F68" s="143" t="str">
        <f>IF(②選手情報入力!I70="","",②選手情報入力!I70)</f>
        <v/>
      </c>
      <c r="G68" s="144" t="str">
        <f>IF(②選手情報入力!J70="","",②選手情報入力!J70)</f>
        <v/>
      </c>
      <c r="H68" s="143" t="str">
        <f>IF(②選手情報入力!K70="","",②選手情報入力!K70)</f>
        <v/>
      </c>
      <c r="I68" s="144" t="str">
        <f>IF(②選手情報入力!L70="","",②選手情報入力!L70)</f>
        <v/>
      </c>
      <c r="J68" s="143" t="str">
        <f>IF(②選手情報入力!M70="","",②選手情報入力!M70)</f>
        <v/>
      </c>
      <c r="K68" s="144" t="str">
        <f>IF(②選手情報入力!N70="","",②選手情報入力!N70)</f>
        <v/>
      </c>
      <c r="L68" s="144" t="str">
        <f>IF(②選手情報入力!O70="","",②選手情報入力!O70)</f>
        <v/>
      </c>
      <c r="M68" s="144" t="str">
        <f>IF(②選手情報入力!P70="","",②選手情報入力!P70)</f>
        <v/>
      </c>
    </row>
    <row r="69" spans="1:13" s="127" customFormat="1" ht="18" customHeight="1" x14ac:dyDescent="0.2">
      <c r="A69" s="137">
        <v>62</v>
      </c>
      <c r="B69" s="138" t="str">
        <f>IF(②選手情報入力!C71="","",②選手情報入力!C71)</f>
        <v/>
      </c>
      <c r="C69" s="160" t="str">
        <f>IF(②選手情報入力!D71="","",②選手情報入力!D71)</f>
        <v/>
      </c>
      <c r="D69" s="138" t="str">
        <f>IF(②選手情報入力!G71="","",②選手情報入力!G71)</f>
        <v/>
      </c>
      <c r="E69" s="138" t="str">
        <f>IF(②選手情報入力!H71="","",②選手情報入力!H71)</f>
        <v/>
      </c>
      <c r="F69" s="137" t="str">
        <f>IF(②選手情報入力!I71="","",②選手情報入力!I71)</f>
        <v/>
      </c>
      <c r="G69" s="138" t="str">
        <f>IF(②選手情報入力!J71="","",②選手情報入力!J71)</f>
        <v/>
      </c>
      <c r="H69" s="137" t="str">
        <f>IF(②選手情報入力!K71="","",②選手情報入力!K71)</f>
        <v/>
      </c>
      <c r="I69" s="138" t="str">
        <f>IF(②選手情報入力!L71="","",②選手情報入力!L71)</f>
        <v/>
      </c>
      <c r="J69" s="137" t="str">
        <f>IF(②選手情報入力!M71="","",②選手情報入力!M71)</f>
        <v/>
      </c>
      <c r="K69" s="138" t="str">
        <f>IF(②選手情報入力!N71="","",②選手情報入力!N71)</f>
        <v/>
      </c>
      <c r="L69" s="138" t="str">
        <f>IF(②選手情報入力!O71="","",②選手情報入力!O71)</f>
        <v/>
      </c>
      <c r="M69" s="138" t="str">
        <f>IF(②選手情報入力!P71="","",②選手情報入力!P71)</f>
        <v/>
      </c>
    </row>
    <row r="70" spans="1:13" s="127" customFormat="1" ht="18" customHeight="1" x14ac:dyDescent="0.2">
      <c r="A70" s="137">
        <v>63</v>
      </c>
      <c r="B70" s="138" t="str">
        <f>IF(②選手情報入力!C72="","",②選手情報入力!C72)</f>
        <v/>
      </c>
      <c r="C70" s="160" t="str">
        <f>IF(②選手情報入力!D72="","",②選手情報入力!D72)</f>
        <v/>
      </c>
      <c r="D70" s="138" t="str">
        <f>IF(②選手情報入力!G72="","",②選手情報入力!G72)</f>
        <v/>
      </c>
      <c r="E70" s="138" t="str">
        <f>IF(②選手情報入力!H72="","",②選手情報入力!H72)</f>
        <v/>
      </c>
      <c r="F70" s="137" t="str">
        <f>IF(②選手情報入力!I72="","",②選手情報入力!I72)</f>
        <v/>
      </c>
      <c r="G70" s="138" t="str">
        <f>IF(②選手情報入力!J72="","",②選手情報入力!J72)</f>
        <v/>
      </c>
      <c r="H70" s="137" t="str">
        <f>IF(②選手情報入力!K72="","",②選手情報入力!K72)</f>
        <v/>
      </c>
      <c r="I70" s="138" t="str">
        <f>IF(②選手情報入力!L72="","",②選手情報入力!L72)</f>
        <v/>
      </c>
      <c r="J70" s="137" t="str">
        <f>IF(②選手情報入力!M72="","",②選手情報入力!M72)</f>
        <v/>
      </c>
      <c r="K70" s="138" t="str">
        <f>IF(②選手情報入力!N72="","",②選手情報入力!N72)</f>
        <v/>
      </c>
      <c r="L70" s="138" t="str">
        <f>IF(②選手情報入力!O72="","",②選手情報入力!O72)</f>
        <v/>
      </c>
      <c r="M70" s="138" t="str">
        <f>IF(②選手情報入力!P72="","",②選手情報入力!P72)</f>
        <v/>
      </c>
    </row>
    <row r="71" spans="1:13" s="127" customFormat="1" ht="18" customHeight="1" x14ac:dyDescent="0.2">
      <c r="A71" s="137">
        <v>64</v>
      </c>
      <c r="B71" s="138" t="str">
        <f>IF(②選手情報入力!C73="","",②選手情報入力!C73)</f>
        <v/>
      </c>
      <c r="C71" s="160" t="str">
        <f>IF(②選手情報入力!D73="","",②選手情報入力!D73)</f>
        <v/>
      </c>
      <c r="D71" s="138" t="str">
        <f>IF(②選手情報入力!G73="","",②選手情報入力!G73)</f>
        <v/>
      </c>
      <c r="E71" s="138" t="str">
        <f>IF(②選手情報入力!H73="","",②選手情報入力!H73)</f>
        <v/>
      </c>
      <c r="F71" s="137" t="str">
        <f>IF(②選手情報入力!I73="","",②選手情報入力!I73)</f>
        <v/>
      </c>
      <c r="G71" s="138" t="str">
        <f>IF(②選手情報入力!J73="","",②選手情報入力!J73)</f>
        <v/>
      </c>
      <c r="H71" s="137" t="str">
        <f>IF(②選手情報入力!K73="","",②選手情報入力!K73)</f>
        <v/>
      </c>
      <c r="I71" s="138" t="str">
        <f>IF(②選手情報入力!L73="","",②選手情報入力!L73)</f>
        <v/>
      </c>
      <c r="J71" s="137" t="str">
        <f>IF(②選手情報入力!M73="","",②選手情報入力!M73)</f>
        <v/>
      </c>
      <c r="K71" s="138" t="str">
        <f>IF(②選手情報入力!N73="","",②選手情報入力!N73)</f>
        <v/>
      </c>
      <c r="L71" s="138" t="str">
        <f>IF(②選手情報入力!O73="","",②選手情報入力!O73)</f>
        <v/>
      </c>
      <c r="M71" s="138" t="str">
        <f>IF(②選手情報入力!P73="","",②選手情報入力!P73)</f>
        <v/>
      </c>
    </row>
    <row r="72" spans="1:13" s="127" customFormat="1" ht="18" customHeight="1" x14ac:dyDescent="0.2">
      <c r="A72" s="141">
        <v>65</v>
      </c>
      <c r="B72" s="142" t="str">
        <f>IF(②選手情報入力!C74="","",②選手情報入力!C74)</f>
        <v/>
      </c>
      <c r="C72" s="161" t="str">
        <f>IF(②選手情報入力!D74="","",②選手情報入力!D74)</f>
        <v/>
      </c>
      <c r="D72" s="142" t="str">
        <f>IF(②選手情報入力!G74="","",②選手情報入力!G74)</f>
        <v/>
      </c>
      <c r="E72" s="142" t="str">
        <f>IF(②選手情報入力!H74="","",②選手情報入力!H74)</f>
        <v/>
      </c>
      <c r="F72" s="141" t="str">
        <f>IF(②選手情報入力!I74="","",②選手情報入力!I74)</f>
        <v/>
      </c>
      <c r="G72" s="142" t="str">
        <f>IF(②選手情報入力!J74="","",②選手情報入力!J74)</f>
        <v/>
      </c>
      <c r="H72" s="141" t="str">
        <f>IF(②選手情報入力!K74="","",②選手情報入力!K74)</f>
        <v/>
      </c>
      <c r="I72" s="142" t="str">
        <f>IF(②選手情報入力!L74="","",②選手情報入力!L74)</f>
        <v/>
      </c>
      <c r="J72" s="141" t="str">
        <f>IF(②選手情報入力!M74="","",②選手情報入力!M74)</f>
        <v/>
      </c>
      <c r="K72" s="142" t="str">
        <f>IF(②選手情報入力!N74="","",②選手情報入力!N74)</f>
        <v/>
      </c>
      <c r="L72" s="142" t="str">
        <f>IF(②選手情報入力!O74="","",②選手情報入力!O74)</f>
        <v/>
      </c>
      <c r="M72" s="142" t="str">
        <f>IF(②選手情報入力!P74="","",②選手情報入力!P74)</f>
        <v/>
      </c>
    </row>
    <row r="73" spans="1:13" s="127" customFormat="1" ht="18" customHeight="1" x14ac:dyDescent="0.2">
      <c r="A73" s="135">
        <v>66</v>
      </c>
      <c r="B73" s="136" t="str">
        <f>IF(②選手情報入力!C75="","",②選手情報入力!C75)</f>
        <v/>
      </c>
      <c r="C73" s="159" t="str">
        <f>IF(②選手情報入力!D75="","",②選手情報入力!D75)</f>
        <v/>
      </c>
      <c r="D73" s="136" t="str">
        <f>IF(②選手情報入力!G75="","",②選手情報入力!G75)</f>
        <v/>
      </c>
      <c r="E73" s="136" t="str">
        <f>IF(②選手情報入力!H75="","",②選手情報入力!H75)</f>
        <v/>
      </c>
      <c r="F73" s="135" t="str">
        <f>IF(②選手情報入力!I75="","",②選手情報入力!I75)</f>
        <v/>
      </c>
      <c r="G73" s="136" t="str">
        <f>IF(②選手情報入力!J75="","",②選手情報入力!J75)</f>
        <v/>
      </c>
      <c r="H73" s="135" t="str">
        <f>IF(②選手情報入力!K75="","",②選手情報入力!K75)</f>
        <v/>
      </c>
      <c r="I73" s="136" t="str">
        <f>IF(②選手情報入力!L75="","",②選手情報入力!L75)</f>
        <v/>
      </c>
      <c r="J73" s="135" t="str">
        <f>IF(②選手情報入力!M75="","",②選手情報入力!M75)</f>
        <v/>
      </c>
      <c r="K73" s="136" t="str">
        <f>IF(②選手情報入力!N75="","",②選手情報入力!N75)</f>
        <v/>
      </c>
      <c r="L73" s="136" t="str">
        <f>IF(②選手情報入力!O75="","",②選手情報入力!O75)</f>
        <v/>
      </c>
      <c r="M73" s="136" t="str">
        <f>IF(②選手情報入力!P75="","",②選手情報入力!P75)</f>
        <v/>
      </c>
    </row>
    <row r="74" spans="1:13" s="127" customFormat="1" ht="18" customHeight="1" x14ac:dyDescent="0.2">
      <c r="A74" s="137">
        <v>67</v>
      </c>
      <c r="B74" s="138" t="str">
        <f>IF(②選手情報入力!C76="","",②選手情報入力!C76)</f>
        <v/>
      </c>
      <c r="C74" s="160" t="str">
        <f>IF(②選手情報入力!D76="","",②選手情報入力!D76)</f>
        <v/>
      </c>
      <c r="D74" s="138" t="str">
        <f>IF(②選手情報入力!G76="","",②選手情報入力!G76)</f>
        <v/>
      </c>
      <c r="E74" s="138" t="str">
        <f>IF(②選手情報入力!H76="","",②選手情報入力!H76)</f>
        <v/>
      </c>
      <c r="F74" s="137" t="str">
        <f>IF(②選手情報入力!I76="","",②選手情報入力!I76)</f>
        <v/>
      </c>
      <c r="G74" s="138" t="str">
        <f>IF(②選手情報入力!J76="","",②選手情報入力!J76)</f>
        <v/>
      </c>
      <c r="H74" s="137" t="str">
        <f>IF(②選手情報入力!K76="","",②選手情報入力!K76)</f>
        <v/>
      </c>
      <c r="I74" s="138" t="str">
        <f>IF(②選手情報入力!L76="","",②選手情報入力!L76)</f>
        <v/>
      </c>
      <c r="J74" s="137" t="str">
        <f>IF(②選手情報入力!M76="","",②選手情報入力!M76)</f>
        <v/>
      </c>
      <c r="K74" s="138" t="str">
        <f>IF(②選手情報入力!N76="","",②選手情報入力!N76)</f>
        <v/>
      </c>
      <c r="L74" s="138" t="str">
        <f>IF(②選手情報入力!O76="","",②選手情報入力!O76)</f>
        <v/>
      </c>
      <c r="M74" s="138" t="str">
        <f>IF(②選手情報入力!P76="","",②選手情報入力!P76)</f>
        <v/>
      </c>
    </row>
    <row r="75" spans="1:13" s="127" customFormat="1" ht="18" customHeight="1" x14ac:dyDescent="0.2">
      <c r="A75" s="137">
        <v>68</v>
      </c>
      <c r="B75" s="138" t="str">
        <f>IF(②選手情報入力!C77="","",②選手情報入力!C77)</f>
        <v/>
      </c>
      <c r="C75" s="160" t="str">
        <f>IF(②選手情報入力!D77="","",②選手情報入力!D77)</f>
        <v/>
      </c>
      <c r="D75" s="138" t="str">
        <f>IF(②選手情報入力!G77="","",②選手情報入力!G77)</f>
        <v/>
      </c>
      <c r="E75" s="138" t="str">
        <f>IF(②選手情報入力!H77="","",②選手情報入力!H77)</f>
        <v/>
      </c>
      <c r="F75" s="137" t="str">
        <f>IF(②選手情報入力!I77="","",②選手情報入力!I77)</f>
        <v/>
      </c>
      <c r="G75" s="138" t="str">
        <f>IF(②選手情報入力!J77="","",②選手情報入力!J77)</f>
        <v/>
      </c>
      <c r="H75" s="137" t="str">
        <f>IF(②選手情報入力!K77="","",②選手情報入力!K77)</f>
        <v/>
      </c>
      <c r="I75" s="138" t="str">
        <f>IF(②選手情報入力!L77="","",②選手情報入力!L77)</f>
        <v/>
      </c>
      <c r="J75" s="137" t="str">
        <f>IF(②選手情報入力!M77="","",②選手情報入力!M77)</f>
        <v/>
      </c>
      <c r="K75" s="138" t="str">
        <f>IF(②選手情報入力!N77="","",②選手情報入力!N77)</f>
        <v/>
      </c>
      <c r="L75" s="138" t="str">
        <f>IF(②選手情報入力!O77="","",②選手情報入力!O77)</f>
        <v/>
      </c>
      <c r="M75" s="138" t="str">
        <f>IF(②選手情報入力!P77="","",②選手情報入力!P77)</f>
        <v/>
      </c>
    </row>
    <row r="76" spans="1:13" s="127" customFormat="1" ht="18" customHeight="1" x14ac:dyDescent="0.2">
      <c r="A76" s="137">
        <v>69</v>
      </c>
      <c r="B76" s="138" t="str">
        <f>IF(②選手情報入力!C78="","",②選手情報入力!C78)</f>
        <v/>
      </c>
      <c r="C76" s="160" t="str">
        <f>IF(②選手情報入力!D78="","",②選手情報入力!D78)</f>
        <v/>
      </c>
      <c r="D76" s="138" t="str">
        <f>IF(②選手情報入力!G78="","",②選手情報入力!G78)</f>
        <v/>
      </c>
      <c r="E76" s="138" t="str">
        <f>IF(②選手情報入力!H78="","",②選手情報入力!H78)</f>
        <v/>
      </c>
      <c r="F76" s="137" t="str">
        <f>IF(②選手情報入力!I78="","",②選手情報入力!I78)</f>
        <v/>
      </c>
      <c r="G76" s="138" t="str">
        <f>IF(②選手情報入力!J78="","",②選手情報入力!J78)</f>
        <v/>
      </c>
      <c r="H76" s="137" t="str">
        <f>IF(②選手情報入力!K78="","",②選手情報入力!K78)</f>
        <v/>
      </c>
      <c r="I76" s="138" t="str">
        <f>IF(②選手情報入力!L78="","",②選手情報入力!L78)</f>
        <v/>
      </c>
      <c r="J76" s="137" t="str">
        <f>IF(②選手情報入力!M78="","",②選手情報入力!M78)</f>
        <v/>
      </c>
      <c r="K76" s="138" t="str">
        <f>IF(②選手情報入力!N78="","",②選手情報入力!N78)</f>
        <v/>
      </c>
      <c r="L76" s="138" t="str">
        <f>IF(②選手情報入力!O78="","",②選手情報入力!O78)</f>
        <v/>
      </c>
      <c r="M76" s="138" t="str">
        <f>IF(②選手情報入力!P78="","",②選手情報入力!P78)</f>
        <v/>
      </c>
    </row>
    <row r="77" spans="1:13" s="127" customFormat="1" ht="18" customHeight="1" x14ac:dyDescent="0.2">
      <c r="A77" s="139">
        <v>70</v>
      </c>
      <c r="B77" s="140" t="str">
        <f>IF(②選手情報入力!C79="","",②選手情報入力!C79)</f>
        <v/>
      </c>
      <c r="C77" s="162" t="str">
        <f>IF(②選手情報入力!D79="","",②選手情報入力!D79)</f>
        <v/>
      </c>
      <c r="D77" s="140" t="str">
        <f>IF(②選手情報入力!G79="","",②選手情報入力!G79)</f>
        <v/>
      </c>
      <c r="E77" s="140" t="str">
        <f>IF(②選手情報入力!H79="","",②選手情報入力!H79)</f>
        <v/>
      </c>
      <c r="F77" s="139" t="str">
        <f>IF(②選手情報入力!I79="","",②選手情報入力!I79)</f>
        <v/>
      </c>
      <c r="G77" s="140" t="str">
        <f>IF(②選手情報入力!J79="","",②選手情報入力!J79)</f>
        <v/>
      </c>
      <c r="H77" s="139" t="str">
        <f>IF(②選手情報入力!K79="","",②選手情報入力!K79)</f>
        <v/>
      </c>
      <c r="I77" s="140" t="str">
        <f>IF(②選手情報入力!L79="","",②選手情報入力!L79)</f>
        <v/>
      </c>
      <c r="J77" s="139" t="str">
        <f>IF(②選手情報入力!M79="","",②選手情報入力!M79)</f>
        <v/>
      </c>
      <c r="K77" s="140" t="str">
        <f>IF(②選手情報入力!N79="","",②選手情報入力!N79)</f>
        <v/>
      </c>
      <c r="L77" s="140" t="str">
        <f>IF(②選手情報入力!O79="","",②選手情報入力!O79)</f>
        <v/>
      </c>
      <c r="M77" s="140" t="str">
        <f>IF(②選手情報入力!P79="","",②選手情報入力!P79)</f>
        <v/>
      </c>
    </row>
    <row r="78" spans="1:13" s="127" customFormat="1" ht="18" customHeight="1" x14ac:dyDescent="0.2">
      <c r="A78" s="143">
        <v>71</v>
      </c>
      <c r="B78" s="144" t="str">
        <f>IF(②選手情報入力!C80="","",②選手情報入力!C80)</f>
        <v/>
      </c>
      <c r="C78" s="163" t="str">
        <f>IF(②選手情報入力!D80="","",②選手情報入力!D80)</f>
        <v/>
      </c>
      <c r="D78" s="144" t="str">
        <f>IF(②選手情報入力!G80="","",②選手情報入力!G80)</f>
        <v/>
      </c>
      <c r="E78" s="144" t="str">
        <f>IF(②選手情報入力!H80="","",②選手情報入力!H80)</f>
        <v/>
      </c>
      <c r="F78" s="143" t="str">
        <f>IF(②選手情報入力!I80="","",②選手情報入力!I80)</f>
        <v/>
      </c>
      <c r="G78" s="144" t="str">
        <f>IF(②選手情報入力!J80="","",②選手情報入力!J80)</f>
        <v/>
      </c>
      <c r="H78" s="143" t="str">
        <f>IF(②選手情報入力!K80="","",②選手情報入力!K80)</f>
        <v/>
      </c>
      <c r="I78" s="144" t="str">
        <f>IF(②選手情報入力!L80="","",②選手情報入力!L80)</f>
        <v/>
      </c>
      <c r="J78" s="143" t="str">
        <f>IF(②選手情報入力!M80="","",②選手情報入力!M80)</f>
        <v/>
      </c>
      <c r="K78" s="144" t="str">
        <f>IF(②選手情報入力!N80="","",②選手情報入力!N80)</f>
        <v/>
      </c>
      <c r="L78" s="144" t="str">
        <f>IF(②選手情報入力!O80="","",②選手情報入力!O80)</f>
        <v/>
      </c>
      <c r="M78" s="144" t="str">
        <f>IF(②選手情報入力!P80="","",②選手情報入力!P80)</f>
        <v/>
      </c>
    </row>
    <row r="79" spans="1:13" s="127" customFormat="1" ht="18" customHeight="1" x14ac:dyDescent="0.2">
      <c r="A79" s="137">
        <v>72</v>
      </c>
      <c r="B79" s="138" t="str">
        <f>IF(②選手情報入力!C81="","",②選手情報入力!C81)</f>
        <v/>
      </c>
      <c r="C79" s="160" t="str">
        <f>IF(②選手情報入力!D81="","",②選手情報入力!D81)</f>
        <v/>
      </c>
      <c r="D79" s="138" t="str">
        <f>IF(②選手情報入力!G81="","",②選手情報入力!G81)</f>
        <v/>
      </c>
      <c r="E79" s="138" t="str">
        <f>IF(②選手情報入力!H81="","",②選手情報入力!H81)</f>
        <v/>
      </c>
      <c r="F79" s="137" t="str">
        <f>IF(②選手情報入力!I81="","",②選手情報入力!I81)</f>
        <v/>
      </c>
      <c r="G79" s="138" t="str">
        <f>IF(②選手情報入力!J81="","",②選手情報入力!J81)</f>
        <v/>
      </c>
      <c r="H79" s="137" t="str">
        <f>IF(②選手情報入力!K81="","",②選手情報入力!K81)</f>
        <v/>
      </c>
      <c r="I79" s="138" t="str">
        <f>IF(②選手情報入力!L81="","",②選手情報入力!L81)</f>
        <v/>
      </c>
      <c r="J79" s="137" t="str">
        <f>IF(②選手情報入力!M81="","",②選手情報入力!M81)</f>
        <v/>
      </c>
      <c r="K79" s="138" t="str">
        <f>IF(②選手情報入力!N81="","",②選手情報入力!N81)</f>
        <v/>
      </c>
      <c r="L79" s="138" t="str">
        <f>IF(②選手情報入力!O81="","",②選手情報入力!O81)</f>
        <v/>
      </c>
      <c r="M79" s="138" t="str">
        <f>IF(②選手情報入力!P81="","",②選手情報入力!P81)</f>
        <v/>
      </c>
    </row>
    <row r="80" spans="1:13" s="127" customFormat="1" ht="18" customHeight="1" x14ac:dyDescent="0.2">
      <c r="A80" s="137">
        <v>73</v>
      </c>
      <c r="B80" s="138" t="str">
        <f>IF(②選手情報入力!C82="","",②選手情報入力!C82)</f>
        <v/>
      </c>
      <c r="C80" s="160" t="str">
        <f>IF(②選手情報入力!D82="","",②選手情報入力!D82)</f>
        <v/>
      </c>
      <c r="D80" s="138" t="str">
        <f>IF(②選手情報入力!G82="","",②選手情報入力!G82)</f>
        <v/>
      </c>
      <c r="E80" s="138" t="str">
        <f>IF(②選手情報入力!H82="","",②選手情報入力!H82)</f>
        <v/>
      </c>
      <c r="F80" s="137" t="str">
        <f>IF(②選手情報入力!I82="","",②選手情報入力!I82)</f>
        <v/>
      </c>
      <c r="G80" s="138" t="str">
        <f>IF(②選手情報入力!J82="","",②選手情報入力!J82)</f>
        <v/>
      </c>
      <c r="H80" s="137" t="str">
        <f>IF(②選手情報入力!K82="","",②選手情報入力!K82)</f>
        <v/>
      </c>
      <c r="I80" s="138" t="str">
        <f>IF(②選手情報入力!L82="","",②選手情報入力!L82)</f>
        <v/>
      </c>
      <c r="J80" s="137" t="str">
        <f>IF(②選手情報入力!M82="","",②選手情報入力!M82)</f>
        <v/>
      </c>
      <c r="K80" s="138" t="str">
        <f>IF(②選手情報入力!N82="","",②選手情報入力!N82)</f>
        <v/>
      </c>
      <c r="L80" s="138" t="str">
        <f>IF(②選手情報入力!O82="","",②選手情報入力!O82)</f>
        <v/>
      </c>
      <c r="M80" s="138" t="str">
        <f>IF(②選手情報入力!P82="","",②選手情報入力!P82)</f>
        <v/>
      </c>
    </row>
    <row r="81" spans="1:13" s="127" customFormat="1" ht="18" customHeight="1" x14ac:dyDescent="0.2">
      <c r="A81" s="137">
        <v>74</v>
      </c>
      <c r="B81" s="138" t="str">
        <f>IF(②選手情報入力!C83="","",②選手情報入力!C83)</f>
        <v/>
      </c>
      <c r="C81" s="160" t="str">
        <f>IF(②選手情報入力!D83="","",②選手情報入力!D83)</f>
        <v/>
      </c>
      <c r="D81" s="138" t="str">
        <f>IF(②選手情報入力!G83="","",②選手情報入力!G83)</f>
        <v/>
      </c>
      <c r="E81" s="138" t="str">
        <f>IF(②選手情報入力!H83="","",②選手情報入力!H83)</f>
        <v/>
      </c>
      <c r="F81" s="137" t="str">
        <f>IF(②選手情報入力!I83="","",②選手情報入力!I83)</f>
        <v/>
      </c>
      <c r="G81" s="138" t="str">
        <f>IF(②選手情報入力!J83="","",②選手情報入力!J83)</f>
        <v/>
      </c>
      <c r="H81" s="137" t="str">
        <f>IF(②選手情報入力!K83="","",②選手情報入力!K83)</f>
        <v/>
      </c>
      <c r="I81" s="138" t="str">
        <f>IF(②選手情報入力!L83="","",②選手情報入力!L83)</f>
        <v/>
      </c>
      <c r="J81" s="137" t="str">
        <f>IF(②選手情報入力!M83="","",②選手情報入力!M83)</f>
        <v/>
      </c>
      <c r="K81" s="138" t="str">
        <f>IF(②選手情報入力!N83="","",②選手情報入力!N83)</f>
        <v/>
      </c>
      <c r="L81" s="138" t="str">
        <f>IF(②選手情報入力!O83="","",②選手情報入力!O83)</f>
        <v/>
      </c>
      <c r="M81" s="138" t="str">
        <f>IF(②選手情報入力!P83="","",②選手情報入力!P83)</f>
        <v/>
      </c>
    </row>
    <row r="82" spans="1:13" s="127" customFormat="1" ht="18" customHeight="1" x14ac:dyDescent="0.2">
      <c r="A82" s="141">
        <v>75</v>
      </c>
      <c r="B82" s="142" t="str">
        <f>IF(②選手情報入力!C84="","",②選手情報入力!C84)</f>
        <v/>
      </c>
      <c r="C82" s="161" t="str">
        <f>IF(②選手情報入力!D84="","",②選手情報入力!D84)</f>
        <v/>
      </c>
      <c r="D82" s="142" t="str">
        <f>IF(②選手情報入力!G84="","",②選手情報入力!G84)</f>
        <v/>
      </c>
      <c r="E82" s="142" t="str">
        <f>IF(②選手情報入力!H84="","",②選手情報入力!H84)</f>
        <v/>
      </c>
      <c r="F82" s="141" t="str">
        <f>IF(②選手情報入力!I84="","",②選手情報入力!I84)</f>
        <v/>
      </c>
      <c r="G82" s="142" t="str">
        <f>IF(②選手情報入力!J84="","",②選手情報入力!J84)</f>
        <v/>
      </c>
      <c r="H82" s="141" t="str">
        <f>IF(②選手情報入力!K84="","",②選手情報入力!K84)</f>
        <v/>
      </c>
      <c r="I82" s="142" t="str">
        <f>IF(②選手情報入力!L84="","",②選手情報入力!L84)</f>
        <v/>
      </c>
      <c r="J82" s="141" t="str">
        <f>IF(②選手情報入力!M84="","",②選手情報入力!M84)</f>
        <v/>
      </c>
      <c r="K82" s="142" t="str">
        <f>IF(②選手情報入力!N84="","",②選手情報入力!N84)</f>
        <v/>
      </c>
      <c r="L82" s="142" t="str">
        <f>IF(②選手情報入力!O84="","",②選手情報入力!O84)</f>
        <v/>
      </c>
      <c r="M82" s="142" t="str">
        <f>IF(②選手情報入力!P84="","",②選手情報入力!P84)</f>
        <v/>
      </c>
    </row>
    <row r="83" spans="1:13" s="127" customFormat="1" ht="18" customHeight="1" x14ac:dyDescent="0.2">
      <c r="A83" s="135">
        <v>76</v>
      </c>
      <c r="B83" s="136" t="str">
        <f>IF(②選手情報入力!C85="","",②選手情報入力!C85)</f>
        <v/>
      </c>
      <c r="C83" s="159" t="str">
        <f>IF(②選手情報入力!D85="","",②選手情報入力!D85)</f>
        <v/>
      </c>
      <c r="D83" s="136" t="str">
        <f>IF(②選手情報入力!G85="","",②選手情報入力!G85)</f>
        <v/>
      </c>
      <c r="E83" s="136" t="str">
        <f>IF(②選手情報入力!H85="","",②選手情報入力!H85)</f>
        <v/>
      </c>
      <c r="F83" s="135" t="str">
        <f>IF(②選手情報入力!I85="","",②選手情報入力!I85)</f>
        <v/>
      </c>
      <c r="G83" s="136" t="str">
        <f>IF(②選手情報入力!J85="","",②選手情報入力!J85)</f>
        <v/>
      </c>
      <c r="H83" s="135" t="str">
        <f>IF(②選手情報入力!K85="","",②選手情報入力!K85)</f>
        <v/>
      </c>
      <c r="I83" s="136" t="str">
        <f>IF(②選手情報入力!L85="","",②選手情報入力!L85)</f>
        <v/>
      </c>
      <c r="J83" s="135" t="str">
        <f>IF(②選手情報入力!M85="","",②選手情報入力!M85)</f>
        <v/>
      </c>
      <c r="K83" s="136" t="str">
        <f>IF(②選手情報入力!N85="","",②選手情報入力!N85)</f>
        <v/>
      </c>
      <c r="L83" s="136" t="str">
        <f>IF(②選手情報入力!O85="","",②選手情報入力!O85)</f>
        <v/>
      </c>
      <c r="M83" s="136" t="str">
        <f>IF(②選手情報入力!P85="","",②選手情報入力!P85)</f>
        <v/>
      </c>
    </row>
    <row r="84" spans="1:13" s="127" customFormat="1" ht="18" customHeight="1" x14ac:dyDescent="0.2">
      <c r="A84" s="137">
        <v>77</v>
      </c>
      <c r="B84" s="138" t="str">
        <f>IF(②選手情報入力!C86="","",②選手情報入力!C86)</f>
        <v/>
      </c>
      <c r="C84" s="160" t="str">
        <f>IF(②選手情報入力!D86="","",②選手情報入力!D86)</f>
        <v/>
      </c>
      <c r="D84" s="138" t="str">
        <f>IF(②選手情報入力!G86="","",②選手情報入力!G86)</f>
        <v/>
      </c>
      <c r="E84" s="138" t="str">
        <f>IF(②選手情報入力!H86="","",②選手情報入力!H86)</f>
        <v/>
      </c>
      <c r="F84" s="137" t="str">
        <f>IF(②選手情報入力!I86="","",②選手情報入力!I86)</f>
        <v/>
      </c>
      <c r="G84" s="138" t="str">
        <f>IF(②選手情報入力!J86="","",②選手情報入力!J86)</f>
        <v/>
      </c>
      <c r="H84" s="137" t="str">
        <f>IF(②選手情報入力!K86="","",②選手情報入力!K86)</f>
        <v/>
      </c>
      <c r="I84" s="138" t="str">
        <f>IF(②選手情報入力!L86="","",②選手情報入力!L86)</f>
        <v/>
      </c>
      <c r="J84" s="137" t="str">
        <f>IF(②選手情報入力!M86="","",②選手情報入力!M86)</f>
        <v/>
      </c>
      <c r="K84" s="138" t="str">
        <f>IF(②選手情報入力!N86="","",②選手情報入力!N86)</f>
        <v/>
      </c>
      <c r="L84" s="138" t="str">
        <f>IF(②選手情報入力!O86="","",②選手情報入力!O86)</f>
        <v/>
      </c>
      <c r="M84" s="138" t="str">
        <f>IF(②選手情報入力!P86="","",②選手情報入力!P86)</f>
        <v/>
      </c>
    </row>
    <row r="85" spans="1:13" s="127" customFormat="1" ht="18" customHeight="1" x14ac:dyDescent="0.2">
      <c r="A85" s="137">
        <v>78</v>
      </c>
      <c r="B85" s="138" t="str">
        <f>IF(②選手情報入力!C87="","",②選手情報入力!C87)</f>
        <v/>
      </c>
      <c r="C85" s="160" t="str">
        <f>IF(②選手情報入力!D87="","",②選手情報入力!D87)</f>
        <v/>
      </c>
      <c r="D85" s="138" t="str">
        <f>IF(②選手情報入力!G87="","",②選手情報入力!G87)</f>
        <v/>
      </c>
      <c r="E85" s="138" t="str">
        <f>IF(②選手情報入力!H87="","",②選手情報入力!H87)</f>
        <v/>
      </c>
      <c r="F85" s="137" t="str">
        <f>IF(②選手情報入力!I87="","",②選手情報入力!I87)</f>
        <v/>
      </c>
      <c r="G85" s="138" t="str">
        <f>IF(②選手情報入力!J87="","",②選手情報入力!J87)</f>
        <v/>
      </c>
      <c r="H85" s="137" t="str">
        <f>IF(②選手情報入力!K87="","",②選手情報入力!K87)</f>
        <v/>
      </c>
      <c r="I85" s="138" t="str">
        <f>IF(②選手情報入力!L87="","",②選手情報入力!L87)</f>
        <v/>
      </c>
      <c r="J85" s="137" t="str">
        <f>IF(②選手情報入力!M87="","",②選手情報入力!M87)</f>
        <v/>
      </c>
      <c r="K85" s="138" t="str">
        <f>IF(②選手情報入力!N87="","",②選手情報入力!N87)</f>
        <v/>
      </c>
      <c r="L85" s="138" t="str">
        <f>IF(②選手情報入力!O87="","",②選手情報入力!O87)</f>
        <v/>
      </c>
      <c r="M85" s="138" t="str">
        <f>IF(②選手情報入力!P87="","",②選手情報入力!P87)</f>
        <v/>
      </c>
    </row>
    <row r="86" spans="1:13" s="127" customFormat="1" ht="18" customHeight="1" x14ac:dyDescent="0.2">
      <c r="A86" s="137">
        <v>79</v>
      </c>
      <c r="B86" s="138" t="str">
        <f>IF(②選手情報入力!C88="","",②選手情報入力!C88)</f>
        <v/>
      </c>
      <c r="C86" s="160" t="str">
        <f>IF(②選手情報入力!D88="","",②選手情報入力!D88)</f>
        <v/>
      </c>
      <c r="D86" s="138" t="str">
        <f>IF(②選手情報入力!G88="","",②選手情報入力!G88)</f>
        <v/>
      </c>
      <c r="E86" s="138" t="str">
        <f>IF(②選手情報入力!H88="","",②選手情報入力!H88)</f>
        <v/>
      </c>
      <c r="F86" s="137" t="str">
        <f>IF(②選手情報入力!I88="","",②選手情報入力!I88)</f>
        <v/>
      </c>
      <c r="G86" s="138" t="str">
        <f>IF(②選手情報入力!J88="","",②選手情報入力!J88)</f>
        <v/>
      </c>
      <c r="H86" s="137" t="str">
        <f>IF(②選手情報入力!K88="","",②選手情報入力!K88)</f>
        <v/>
      </c>
      <c r="I86" s="138" t="str">
        <f>IF(②選手情報入力!L88="","",②選手情報入力!L88)</f>
        <v/>
      </c>
      <c r="J86" s="137" t="str">
        <f>IF(②選手情報入力!M88="","",②選手情報入力!M88)</f>
        <v/>
      </c>
      <c r="K86" s="138" t="str">
        <f>IF(②選手情報入力!N88="","",②選手情報入力!N88)</f>
        <v/>
      </c>
      <c r="L86" s="138" t="str">
        <f>IF(②選手情報入力!O88="","",②選手情報入力!O88)</f>
        <v/>
      </c>
      <c r="M86" s="138" t="str">
        <f>IF(②選手情報入力!P88="","",②選手情報入力!P88)</f>
        <v/>
      </c>
    </row>
    <row r="87" spans="1:13" s="127" customFormat="1" ht="18" customHeight="1" x14ac:dyDescent="0.2">
      <c r="A87" s="139">
        <v>80</v>
      </c>
      <c r="B87" s="140" t="str">
        <f>IF(②選手情報入力!C89="","",②選手情報入力!C89)</f>
        <v/>
      </c>
      <c r="C87" s="162" t="str">
        <f>IF(②選手情報入力!D89="","",②選手情報入力!D89)</f>
        <v/>
      </c>
      <c r="D87" s="140" t="str">
        <f>IF(②選手情報入力!G89="","",②選手情報入力!G89)</f>
        <v/>
      </c>
      <c r="E87" s="140" t="str">
        <f>IF(②選手情報入力!H89="","",②選手情報入力!H89)</f>
        <v/>
      </c>
      <c r="F87" s="139" t="str">
        <f>IF(②選手情報入力!I89="","",②選手情報入力!I89)</f>
        <v/>
      </c>
      <c r="G87" s="140" t="str">
        <f>IF(②選手情報入力!J89="","",②選手情報入力!J89)</f>
        <v/>
      </c>
      <c r="H87" s="139" t="str">
        <f>IF(②選手情報入力!K89="","",②選手情報入力!K89)</f>
        <v/>
      </c>
      <c r="I87" s="140" t="str">
        <f>IF(②選手情報入力!L89="","",②選手情報入力!L89)</f>
        <v/>
      </c>
      <c r="J87" s="139" t="str">
        <f>IF(②選手情報入力!M89="","",②選手情報入力!M89)</f>
        <v/>
      </c>
      <c r="K87" s="140" t="str">
        <f>IF(②選手情報入力!N89="","",②選手情報入力!N89)</f>
        <v/>
      </c>
      <c r="L87" s="140" t="str">
        <f>IF(②選手情報入力!O89="","",②選手情報入力!O89)</f>
        <v/>
      </c>
      <c r="M87" s="140" t="str">
        <f>IF(②選手情報入力!P89="","",②選手情報入力!P89)</f>
        <v/>
      </c>
    </row>
    <row r="88" spans="1:13" s="127" customFormat="1" ht="18" customHeight="1" x14ac:dyDescent="0.2">
      <c r="A88" s="143">
        <v>81</v>
      </c>
      <c r="B88" s="144" t="str">
        <f>IF(②選手情報入力!C90="","",②選手情報入力!C90)</f>
        <v/>
      </c>
      <c r="C88" s="163" t="str">
        <f>IF(②選手情報入力!D90="","",②選手情報入力!D90)</f>
        <v/>
      </c>
      <c r="D88" s="144" t="str">
        <f>IF(②選手情報入力!G90="","",②選手情報入力!G90)</f>
        <v/>
      </c>
      <c r="E88" s="144" t="str">
        <f>IF(②選手情報入力!H90="","",②選手情報入力!H90)</f>
        <v/>
      </c>
      <c r="F88" s="143" t="str">
        <f>IF(②選手情報入力!I90="","",②選手情報入力!I90)</f>
        <v/>
      </c>
      <c r="G88" s="144" t="str">
        <f>IF(②選手情報入力!J90="","",②選手情報入力!J90)</f>
        <v/>
      </c>
      <c r="H88" s="143" t="str">
        <f>IF(②選手情報入力!K90="","",②選手情報入力!K90)</f>
        <v/>
      </c>
      <c r="I88" s="144" t="str">
        <f>IF(②選手情報入力!L90="","",②選手情報入力!L90)</f>
        <v/>
      </c>
      <c r="J88" s="143" t="str">
        <f>IF(②選手情報入力!M90="","",②選手情報入力!M90)</f>
        <v/>
      </c>
      <c r="K88" s="144" t="str">
        <f>IF(②選手情報入力!N90="","",②選手情報入力!N90)</f>
        <v/>
      </c>
      <c r="L88" s="144" t="str">
        <f>IF(②選手情報入力!O90="","",②選手情報入力!O90)</f>
        <v/>
      </c>
      <c r="M88" s="144" t="str">
        <f>IF(②選手情報入力!P90="","",②選手情報入力!P90)</f>
        <v/>
      </c>
    </row>
    <row r="89" spans="1:13" s="127" customFormat="1" ht="18" customHeight="1" x14ac:dyDescent="0.2">
      <c r="A89" s="137">
        <v>82</v>
      </c>
      <c r="B89" s="138" t="str">
        <f>IF(②選手情報入力!C91="","",②選手情報入力!C91)</f>
        <v/>
      </c>
      <c r="C89" s="160" t="str">
        <f>IF(②選手情報入力!D91="","",②選手情報入力!D91)</f>
        <v/>
      </c>
      <c r="D89" s="138" t="str">
        <f>IF(②選手情報入力!G91="","",②選手情報入力!G91)</f>
        <v/>
      </c>
      <c r="E89" s="138" t="str">
        <f>IF(②選手情報入力!H91="","",②選手情報入力!H91)</f>
        <v/>
      </c>
      <c r="F89" s="137" t="str">
        <f>IF(②選手情報入力!I91="","",②選手情報入力!I91)</f>
        <v/>
      </c>
      <c r="G89" s="138" t="str">
        <f>IF(②選手情報入力!J91="","",②選手情報入力!J91)</f>
        <v/>
      </c>
      <c r="H89" s="137" t="str">
        <f>IF(②選手情報入力!K91="","",②選手情報入力!K91)</f>
        <v/>
      </c>
      <c r="I89" s="138" t="str">
        <f>IF(②選手情報入力!L91="","",②選手情報入力!L91)</f>
        <v/>
      </c>
      <c r="J89" s="137" t="str">
        <f>IF(②選手情報入力!M91="","",②選手情報入力!M91)</f>
        <v/>
      </c>
      <c r="K89" s="138" t="str">
        <f>IF(②選手情報入力!N91="","",②選手情報入力!N91)</f>
        <v/>
      </c>
      <c r="L89" s="138" t="str">
        <f>IF(②選手情報入力!O91="","",②選手情報入力!O91)</f>
        <v/>
      </c>
      <c r="M89" s="138" t="str">
        <f>IF(②選手情報入力!P91="","",②選手情報入力!P91)</f>
        <v/>
      </c>
    </row>
    <row r="90" spans="1:13" s="127" customFormat="1" ht="18" customHeight="1" x14ac:dyDescent="0.2">
      <c r="A90" s="137">
        <v>83</v>
      </c>
      <c r="B90" s="138" t="str">
        <f>IF(②選手情報入力!C92="","",②選手情報入力!C92)</f>
        <v/>
      </c>
      <c r="C90" s="160" t="str">
        <f>IF(②選手情報入力!D92="","",②選手情報入力!D92)</f>
        <v/>
      </c>
      <c r="D90" s="138" t="str">
        <f>IF(②選手情報入力!G92="","",②選手情報入力!G92)</f>
        <v/>
      </c>
      <c r="E90" s="138" t="str">
        <f>IF(②選手情報入力!H92="","",②選手情報入力!H92)</f>
        <v/>
      </c>
      <c r="F90" s="137" t="str">
        <f>IF(②選手情報入力!I92="","",②選手情報入力!I92)</f>
        <v/>
      </c>
      <c r="G90" s="138" t="str">
        <f>IF(②選手情報入力!J92="","",②選手情報入力!J92)</f>
        <v/>
      </c>
      <c r="H90" s="137" t="str">
        <f>IF(②選手情報入力!K92="","",②選手情報入力!K92)</f>
        <v/>
      </c>
      <c r="I90" s="138" t="str">
        <f>IF(②選手情報入力!L92="","",②選手情報入力!L92)</f>
        <v/>
      </c>
      <c r="J90" s="137" t="str">
        <f>IF(②選手情報入力!M92="","",②選手情報入力!M92)</f>
        <v/>
      </c>
      <c r="K90" s="138" t="str">
        <f>IF(②選手情報入力!N92="","",②選手情報入力!N92)</f>
        <v/>
      </c>
      <c r="L90" s="138" t="str">
        <f>IF(②選手情報入力!O92="","",②選手情報入力!O92)</f>
        <v/>
      </c>
      <c r="M90" s="138" t="str">
        <f>IF(②選手情報入力!P92="","",②選手情報入力!P92)</f>
        <v/>
      </c>
    </row>
    <row r="91" spans="1:13" s="127" customFormat="1" ht="18" customHeight="1" x14ac:dyDescent="0.2">
      <c r="A91" s="137">
        <v>84</v>
      </c>
      <c r="B91" s="138" t="str">
        <f>IF(②選手情報入力!C93="","",②選手情報入力!C93)</f>
        <v/>
      </c>
      <c r="C91" s="160" t="str">
        <f>IF(②選手情報入力!D93="","",②選手情報入力!D93)</f>
        <v/>
      </c>
      <c r="D91" s="138" t="str">
        <f>IF(②選手情報入力!G93="","",②選手情報入力!G93)</f>
        <v/>
      </c>
      <c r="E91" s="138" t="str">
        <f>IF(②選手情報入力!H93="","",②選手情報入力!H93)</f>
        <v/>
      </c>
      <c r="F91" s="137" t="str">
        <f>IF(②選手情報入力!I93="","",②選手情報入力!I93)</f>
        <v/>
      </c>
      <c r="G91" s="138" t="str">
        <f>IF(②選手情報入力!J93="","",②選手情報入力!J93)</f>
        <v/>
      </c>
      <c r="H91" s="137" t="str">
        <f>IF(②選手情報入力!K93="","",②選手情報入力!K93)</f>
        <v/>
      </c>
      <c r="I91" s="138" t="str">
        <f>IF(②選手情報入力!L93="","",②選手情報入力!L93)</f>
        <v/>
      </c>
      <c r="J91" s="137" t="str">
        <f>IF(②選手情報入力!M93="","",②選手情報入力!M93)</f>
        <v/>
      </c>
      <c r="K91" s="138" t="str">
        <f>IF(②選手情報入力!N93="","",②選手情報入力!N93)</f>
        <v/>
      </c>
      <c r="L91" s="138" t="str">
        <f>IF(②選手情報入力!O93="","",②選手情報入力!O93)</f>
        <v/>
      </c>
      <c r="M91" s="138" t="str">
        <f>IF(②選手情報入力!P93="","",②選手情報入力!P93)</f>
        <v/>
      </c>
    </row>
    <row r="92" spans="1:13" s="127" customFormat="1" ht="18" customHeight="1" x14ac:dyDescent="0.2">
      <c r="A92" s="141">
        <v>85</v>
      </c>
      <c r="B92" s="142" t="str">
        <f>IF(②選手情報入力!C94="","",②選手情報入力!C94)</f>
        <v/>
      </c>
      <c r="C92" s="161" t="str">
        <f>IF(②選手情報入力!D94="","",②選手情報入力!D94)</f>
        <v/>
      </c>
      <c r="D92" s="142" t="str">
        <f>IF(②選手情報入力!G94="","",②選手情報入力!G94)</f>
        <v/>
      </c>
      <c r="E92" s="142" t="str">
        <f>IF(②選手情報入力!H94="","",②選手情報入力!H94)</f>
        <v/>
      </c>
      <c r="F92" s="141" t="str">
        <f>IF(②選手情報入力!I94="","",②選手情報入力!I94)</f>
        <v/>
      </c>
      <c r="G92" s="142" t="str">
        <f>IF(②選手情報入力!J94="","",②選手情報入力!J94)</f>
        <v/>
      </c>
      <c r="H92" s="141" t="str">
        <f>IF(②選手情報入力!K94="","",②選手情報入力!K94)</f>
        <v/>
      </c>
      <c r="I92" s="142" t="str">
        <f>IF(②選手情報入力!L94="","",②選手情報入力!L94)</f>
        <v/>
      </c>
      <c r="J92" s="141" t="str">
        <f>IF(②選手情報入力!M94="","",②選手情報入力!M94)</f>
        <v/>
      </c>
      <c r="K92" s="142" t="str">
        <f>IF(②選手情報入力!N94="","",②選手情報入力!N94)</f>
        <v/>
      </c>
      <c r="L92" s="142" t="str">
        <f>IF(②選手情報入力!O94="","",②選手情報入力!O94)</f>
        <v/>
      </c>
      <c r="M92" s="142" t="str">
        <f>IF(②選手情報入力!P94="","",②選手情報入力!P94)</f>
        <v/>
      </c>
    </row>
    <row r="93" spans="1:13" s="127" customFormat="1" ht="18" customHeight="1" x14ac:dyDescent="0.2">
      <c r="A93" s="135">
        <v>86</v>
      </c>
      <c r="B93" s="136" t="str">
        <f>IF(②選手情報入力!C95="","",②選手情報入力!C95)</f>
        <v/>
      </c>
      <c r="C93" s="159" t="str">
        <f>IF(②選手情報入力!D95="","",②選手情報入力!D95)</f>
        <v/>
      </c>
      <c r="D93" s="136" t="str">
        <f>IF(②選手情報入力!G95="","",②選手情報入力!G95)</f>
        <v/>
      </c>
      <c r="E93" s="136" t="str">
        <f>IF(②選手情報入力!H95="","",②選手情報入力!H95)</f>
        <v/>
      </c>
      <c r="F93" s="135" t="str">
        <f>IF(②選手情報入力!I95="","",②選手情報入力!I95)</f>
        <v/>
      </c>
      <c r="G93" s="136" t="str">
        <f>IF(②選手情報入力!J95="","",②選手情報入力!J95)</f>
        <v/>
      </c>
      <c r="H93" s="135" t="str">
        <f>IF(②選手情報入力!K95="","",②選手情報入力!K95)</f>
        <v/>
      </c>
      <c r="I93" s="136" t="str">
        <f>IF(②選手情報入力!L95="","",②選手情報入力!L95)</f>
        <v/>
      </c>
      <c r="J93" s="135" t="str">
        <f>IF(②選手情報入力!M95="","",②選手情報入力!M95)</f>
        <v/>
      </c>
      <c r="K93" s="136" t="str">
        <f>IF(②選手情報入力!N95="","",②選手情報入力!N95)</f>
        <v/>
      </c>
      <c r="L93" s="136" t="str">
        <f>IF(②選手情報入力!O95="","",②選手情報入力!O95)</f>
        <v/>
      </c>
      <c r="M93" s="136" t="str">
        <f>IF(②選手情報入力!P95="","",②選手情報入力!P95)</f>
        <v/>
      </c>
    </row>
    <row r="94" spans="1:13" s="127" customFormat="1" ht="18" customHeight="1" x14ac:dyDescent="0.2">
      <c r="A94" s="137">
        <v>87</v>
      </c>
      <c r="B94" s="138" t="str">
        <f>IF(②選手情報入力!C96="","",②選手情報入力!C96)</f>
        <v/>
      </c>
      <c r="C94" s="160" t="str">
        <f>IF(②選手情報入力!D96="","",②選手情報入力!D96)</f>
        <v/>
      </c>
      <c r="D94" s="138" t="str">
        <f>IF(②選手情報入力!G96="","",②選手情報入力!G96)</f>
        <v/>
      </c>
      <c r="E94" s="138" t="str">
        <f>IF(②選手情報入力!H96="","",②選手情報入力!H96)</f>
        <v/>
      </c>
      <c r="F94" s="137" t="str">
        <f>IF(②選手情報入力!I96="","",②選手情報入力!I96)</f>
        <v/>
      </c>
      <c r="G94" s="138" t="str">
        <f>IF(②選手情報入力!J96="","",②選手情報入力!J96)</f>
        <v/>
      </c>
      <c r="H94" s="137" t="str">
        <f>IF(②選手情報入力!K96="","",②選手情報入力!K96)</f>
        <v/>
      </c>
      <c r="I94" s="138" t="str">
        <f>IF(②選手情報入力!L96="","",②選手情報入力!L96)</f>
        <v/>
      </c>
      <c r="J94" s="137" t="str">
        <f>IF(②選手情報入力!M96="","",②選手情報入力!M96)</f>
        <v/>
      </c>
      <c r="K94" s="138" t="str">
        <f>IF(②選手情報入力!N96="","",②選手情報入力!N96)</f>
        <v/>
      </c>
      <c r="L94" s="138" t="str">
        <f>IF(②選手情報入力!O96="","",②選手情報入力!O96)</f>
        <v/>
      </c>
      <c r="M94" s="138" t="str">
        <f>IF(②選手情報入力!P96="","",②選手情報入力!P96)</f>
        <v/>
      </c>
    </row>
    <row r="95" spans="1:13" s="127" customFormat="1" ht="18" customHeight="1" x14ac:dyDescent="0.2">
      <c r="A95" s="137">
        <v>88</v>
      </c>
      <c r="B95" s="138" t="str">
        <f>IF(②選手情報入力!C97="","",②選手情報入力!C97)</f>
        <v/>
      </c>
      <c r="C95" s="160" t="str">
        <f>IF(②選手情報入力!D97="","",②選手情報入力!D97)</f>
        <v/>
      </c>
      <c r="D95" s="138" t="str">
        <f>IF(②選手情報入力!G97="","",②選手情報入力!G97)</f>
        <v/>
      </c>
      <c r="E95" s="138" t="str">
        <f>IF(②選手情報入力!H97="","",②選手情報入力!H97)</f>
        <v/>
      </c>
      <c r="F95" s="137" t="str">
        <f>IF(②選手情報入力!I97="","",②選手情報入力!I97)</f>
        <v/>
      </c>
      <c r="G95" s="138" t="str">
        <f>IF(②選手情報入力!J97="","",②選手情報入力!J97)</f>
        <v/>
      </c>
      <c r="H95" s="137" t="str">
        <f>IF(②選手情報入力!K97="","",②選手情報入力!K97)</f>
        <v/>
      </c>
      <c r="I95" s="138" t="str">
        <f>IF(②選手情報入力!L97="","",②選手情報入力!L97)</f>
        <v/>
      </c>
      <c r="J95" s="137" t="str">
        <f>IF(②選手情報入力!M97="","",②選手情報入力!M97)</f>
        <v/>
      </c>
      <c r="K95" s="138" t="str">
        <f>IF(②選手情報入力!N97="","",②選手情報入力!N97)</f>
        <v/>
      </c>
      <c r="L95" s="138" t="str">
        <f>IF(②選手情報入力!O97="","",②選手情報入力!O97)</f>
        <v/>
      </c>
      <c r="M95" s="138" t="str">
        <f>IF(②選手情報入力!P97="","",②選手情報入力!P97)</f>
        <v/>
      </c>
    </row>
    <row r="96" spans="1:13" s="127" customFormat="1" ht="18" customHeight="1" x14ac:dyDescent="0.2">
      <c r="A96" s="137">
        <v>89</v>
      </c>
      <c r="B96" s="138" t="str">
        <f>IF(②選手情報入力!C98="","",②選手情報入力!C98)</f>
        <v/>
      </c>
      <c r="C96" s="160" t="str">
        <f>IF(②選手情報入力!D98="","",②選手情報入力!D98)</f>
        <v/>
      </c>
      <c r="D96" s="138" t="str">
        <f>IF(②選手情報入力!G98="","",②選手情報入力!G98)</f>
        <v/>
      </c>
      <c r="E96" s="138" t="str">
        <f>IF(②選手情報入力!H98="","",②選手情報入力!H98)</f>
        <v/>
      </c>
      <c r="F96" s="137" t="str">
        <f>IF(②選手情報入力!I98="","",②選手情報入力!I98)</f>
        <v/>
      </c>
      <c r="G96" s="138" t="str">
        <f>IF(②選手情報入力!J98="","",②選手情報入力!J98)</f>
        <v/>
      </c>
      <c r="H96" s="137" t="str">
        <f>IF(②選手情報入力!K98="","",②選手情報入力!K98)</f>
        <v/>
      </c>
      <c r="I96" s="138" t="str">
        <f>IF(②選手情報入力!L98="","",②選手情報入力!L98)</f>
        <v/>
      </c>
      <c r="J96" s="137" t="str">
        <f>IF(②選手情報入力!M98="","",②選手情報入力!M98)</f>
        <v/>
      </c>
      <c r="K96" s="138" t="str">
        <f>IF(②選手情報入力!N98="","",②選手情報入力!N98)</f>
        <v/>
      </c>
      <c r="L96" s="138" t="str">
        <f>IF(②選手情報入力!O98="","",②選手情報入力!O98)</f>
        <v/>
      </c>
      <c r="M96" s="138" t="str">
        <f>IF(②選手情報入力!P98="","",②選手情報入力!P98)</f>
        <v/>
      </c>
    </row>
    <row r="97" spans="1:13" s="127" customFormat="1" ht="18" customHeight="1" x14ac:dyDescent="0.2">
      <c r="A97" s="139">
        <v>90</v>
      </c>
      <c r="B97" s="140" t="str">
        <f>IF(②選手情報入力!C99="","",②選手情報入力!C99)</f>
        <v/>
      </c>
      <c r="C97" s="162" t="str">
        <f>IF(②選手情報入力!D99="","",②選手情報入力!D99)</f>
        <v/>
      </c>
      <c r="D97" s="140" t="str">
        <f>IF(②選手情報入力!G99="","",②選手情報入力!G99)</f>
        <v/>
      </c>
      <c r="E97" s="140" t="str">
        <f>IF(②選手情報入力!H99="","",②選手情報入力!H99)</f>
        <v/>
      </c>
      <c r="F97" s="139" t="str">
        <f>IF(②選手情報入力!I99="","",②選手情報入力!I99)</f>
        <v/>
      </c>
      <c r="G97" s="140" t="str">
        <f>IF(②選手情報入力!J99="","",②選手情報入力!J99)</f>
        <v/>
      </c>
      <c r="H97" s="139" t="str">
        <f>IF(②選手情報入力!K99="","",②選手情報入力!K99)</f>
        <v/>
      </c>
      <c r="I97" s="140" t="str">
        <f>IF(②選手情報入力!L99="","",②選手情報入力!L99)</f>
        <v/>
      </c>
      <c r="J97" s="139" t="str">
        <f>IF(②選手情報入力!M99="","",②選手情報入力!M99)</f>
        <v/>
      </c>
      <c r="K97" s="140" t="str">
        <f>IF(②選手情報入力!N99="","",②選手情報入力!N99)</f>
        <v/>
      </c>
      <c r="L97" s="140" t="str">
        <f>IF(②選手情報入力!O99="","",②選手情報入力!O99)</f>
        <v/>
      </c>
      <c r="M97" s="140" t="str">
        <f>IF(②選手情報入力!P99="","",②選手情報入力!P99)</f>
        <v/>
      </c>
    </row>
  </sheetData>
  <sheetProtection algorithmName="SHA-512" hashValue="WnaL6hesXbBR3mdiRX5q+eLSFRLieZ27dwu3C1d91wuK5wwtumr4nHnxLNwA0hdzY0cdV7xuLJ80TjlNMNa0LQ==" saltValue="x3RjFdfzEiXkfH5pMY6qVw==" spinCount="100000" sheet="1" objects="1" scenarios="1" selectLockedCells="1" selectUnlockedCells="1"/>
  <mergeCells count="5">
    <mergeCell ref="B4:B5"/>
    <mergeCell ref="G4:G5"/>
    <mergeCell ref="D4:E4"/>
    <mergeCell ref="D5:E5"/>
    <mergeCell ref="E2:H2"/>
  </mergeCells>
  <phoneticPr fontId="43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verticalDpi="0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" x14ac:dyDescent="0.2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7"/>
  <sheetViews>
    <sheetView workbookViewId="0">
      <selection activeCell="N73" sqref="N73:N87"/>
    </sheetView>
  </sheetViews>
  <sheetFormatPr defaultRowHeight="13" x14ac:dyDescent="0.2"/>
  <cols>
    <col min="1" max="1" width="13.90625" bestFit="1" customWidth="1"/>
    <col min="2" max="2" width="5.26953125" bestFit="1" customWidth="1"/>
    <col min="3" max="3" width="5.90625" bestFit="1" customWidth="1"/>
    <col min="4" max="4" width="3.7265625" customWidth="1"/>
    <col min="5" max="5" width="13.90625" bestFit="1" customWidth="1"/>
    <col min="6" max="6" width="5.26953125" bestFit="1" customWidth="1"/>
    <col min="7" max="7" width="5.90625" bestFit="1" customWidth="1"/>
    <col min="8" max="8" width="3.7265625" customWidth="1"/>
    <col min="9" max="9" width="11.08984375" bestFit="1" customWidth="1"/>
    <col min="10" max="10" width="5.26953125" bestFit="1" customWidth="1"/>
    <col min="11" max="11" width="5.90625" bestFit="1" customWidth="1"/>
    <col min="12" max="12" width="3.7265625" customWidth="1"/>
    <col min="13" max="13" width="2.90625" bestFit="1" customWidth="1"/>
    <col min="14" max="14" width="13.90625" bestFit="1" customWidth="1"/>
    <col min="15" max="15" width="11.7265625" bestFit="1" customWidth="1"/>
  </cols>
  <sheetData>
    <row r="1" spans="1:15" x14ac:dyDescent="0.2">
      <c r="A1" s="434" t="s">
        <v>269</v>
      </c>
      <c r="B1" s="434"/>
      <c r="C1" s="434"/>
      <c r="E1" s="434" t="s">
        <v>270</v>
      </c>
      <c r="F1" s="434"/>
      <c r="G1" s="434"/>
      <c r="I1" s="434" t="s">
        <v>271</v>
      </c>
      <c r="J1" s="434"/>
      <c r="K1" s="434"/>
      <c r="O1" s="114"/>
    </row>
    <row r="2" spans="1:15" x14ac:dyDescent="0.2">
      <c r="A2" s="434" t="s">
        <v>130</v>
      </c>
      <c r="B2" s="86" t="s">
        <v>272</v>
      </c>
      <c r="C2" s="86" t="s">
        <v>275</v>
      </c>
      <c r="E2" s="434" t="s">
        <v>130</v>
      </c>
      <c r="F2" s="86" t="s">
        <v>272</v>
      </c>
      <c r="G2" s="86" t="s">
        <v>275</v>
      </c>
      <c r="I2" s="434" t="s">
        <v>130</v>
      </c>
      <c r="J2" s="86" t="s">
        <v>272</v>
      </c>
      <c r="K2" s="86" t="s">
        <v>275</v>
      </c>
      <c r="N2" s="434" t="s">
        <v>361</v>
      </c>
      <c r="O2" s="434"/>
    </row>
    <row r="3" spans="1:15" ht="13.5" thickBot="1" x14ac:dyDescent="0.25">
      <c r="A3" s="434"/>
      <c r="B3" s="86" t="s">
        <v>273</v>
      </c>
      <c r="C3" s="86" t="s">
        <v>274</v>
      </c>
      <c r="E3" s="434"/>
      <c r="F3" s="86" t="s">
        <v>273</v>
      </c>
      <c r="G3" s="86" t="s">
        <v>274</v>
      </c>
      <c r="I3" s="434"/>
      <c r="J3" s="86" t="s">
        <v>273</v>
      </c>
      <c r="K3" s="86" t="s">
        <v>274</v>
      </c>
      <c r="N3" s="114"/>
      <c r="O3" s="114"/>
    </row>
    <row r="4" spans="1:15" ht="13.5" customHeight="1" x14ac:dyDescent="0.2">
      <c r="A4" t="s">
        <v>409</v>
      </c>
      <c r="B4" s="47">
        <v>1</v>
      </c>
      <c r="C4">
        <v>2</v>
      </c>
      <c r="E4" t="s">
        <v>433</v>
      </c>
      <c r="F4" s="47">
        <v>29</v>
      </c>
      <c r="G4">
        <v>2</v>
      </c>
      <c r="I4" t="s">
        <v>257</v>
      </c>
      <c r="J4" s="47">
        <v>54</v>
      </c>
      <c r="K4">
        <v>2</v>
      </c>
      <c r="M4" s="428" t="s">
        <v>358</v>
      </c>
      <c r="N4" s="264" t="s">
        <v>409</v>
      </c>
      <c r="O4" s="265" t="s">
        <v>452</v>
      </c>
    </row>
    <row r="5" spans="1:15" x14ac:dyDescent="0.2">
      <c r="A5" t="s">
        <v>410</v>
      </c>
      <c r="B5" s="47">
        <v>2</v>
      </c>
      <c r="C5">
        <v>2</v>
      </c>
      <c r="E5" t="s">
        <v>434</v>
      </c>
      <c r="F5" s="47">
        <v>30</v>
      </c>
      <c r="G5">
        <v>2</v>
      </c>
      <c r="I5" t="s">
        <v>258</v>
      </c>
      <c r="J5" s="47">
        <v>55</v>
      </c>
      <c r="K5">
        <v>2</v>
      </c>
      <c r="M5" s="429"/>
      <c r="N5" s="260" t="s">
        <v>410</v>
      </c>
      <c r="O5" s="266" t="s">
        <v>453</v>
      </c>
    </row>
    <row r="6" spans="1:15" x14ac:dyDescent="0.2">
      <c r="A6" t="s">
        <v>559</v>
      </c>
      <c r="B6" s="47">
        <v>3</v>
      </c>
      <c r="C6">
        <v>2</v>
      </c>
      <c r="E6" t="s">
        <v>435</v>
      </c>
      <c r="F6" s="47">
        <v>31</v>
      </c>
      <c r="G6">
        <v>2</v>
      </c>
      <c r="I6" t="s">
        <v>259</v>
      </c>
      <c r="J6" s="47">
        <v>56</v>
      </c>
      <c r="K6">
        <v>2</v>
      </c>
      <c r="M6" s="429"/>
      <c r="N6" s="260" t="s">
        <v>411</v>
      </c>
      <c r="O6" s="266" t="s">
        <v>454</v>
      </c>
    </row>
    <row r="7" spans="1:15" x14ac:dyDescent="0.2">
      <c r="A7" t="s">
        <v>560</v>
      </c>
      <c r="B7" s="47">
        <v>4</v>
      </c>
      <c r="C7">
        <v>2</v>
      </c>
      <c r="E7" t="s">
        <v>436</v>
      </c>
      <c r="F7" s="47">
        <v>32</v>
      </c>
      <c r="G7">
        <v>2</v>
      </c>
      <c r="I7" t="s">
        <v>260</v>
      </c>
      <c r="J7" s="47">
        <v>57</v>
      </c>
      <c r="K7">
        <v>2</v>
      </c>
      <c r="M7" s="429"/>
      <c r="N7" s="260" t="s">
        <v>412</v>
      </c>
      <c r="O7" s="266" t="s">
        <v>455</v>
      </c>
    </row>
    <row r="8" spans="1:15" x14ac:dyDescent="0.2">
      <c r="A8" t="s">
        <v>413</v>
      </c>
      <c r="B8" s="47">
        <v>5</v>
      </c>
      <c r="C8">
        <v>2</v>
      </c>
      <c r="E8" t="s">
        <v>437</v>
      </c>
      <c r="F8" s="47">
        <v>33</v>
      </c>
      <c r="G8">
        <v>2</v>
      </c>
      <c r="M8" s="429"/>
      <c r="N8" s="260" t="s">
        <v>413</v>
      </c>
      <c r="O8" s="266" t="s">
        <v>456</v>
      </c>
    </row>
    <row r="9" spans="1:15" x14ac:dyDescent="0.2">
      <c r="A9" t="s">
        <v>414</v>
      </c>
      <c r="B9" s="47">
        <v>6</v>
      </c>
      <c r="C9">
        <v>0</v>
      </c>
      <c r="E9" t="s">
        <v>438</v>
      </c>
      <c r="F9" s="47">
        <v>34</v>
      </c>
      <c r="G9">
        <v>0</v>
      </c>
      <c r="M9" s="429"/>
      <c r="N9" s="260" t="s">
        <v>414</v>
      </c>
      <c r="O9" s="266" t="s">
        <v>457</v>
      </c>
    </row>
    <row r="10" spans="1:15" x14ac:dyDescent="0.2">
      <c r="A10" t="s">
        <v>415</v>
      </c>
      <c r="B10" s="47">
        <v>7</v>
      </c>
      <c r="C10">
        <v>0</v>
      </c>
      <c r="E10" t="s">
        <v>517</v>
      </c>
      <c r="F10" s="47">
        <v>35</v>
      </c>
      <c r="G10">
        <v>0</v>
      </c>
      <c r="M10" s="429"/>
      <c r="N10" s="260" t="s">
        <v>415</v>
      </c>
      <c r="O10" s="266" t="s">
        <v>458</v>
      </c>
    </row>
    <row r="11" spans="1:15" x14ac:dyDescent="0.2">
      <c r="A11" t="s">
        <v>416</v>
      </c>
      <c r="B11" s="47">
        <v>8</v>
      </c>
      <c r="C11">
        <v>0</v>
      </c>
      <c r="E11" t="s">
        <v>439</v>
      </c>
      <c r="F11" s="47">
        <v>36</v>
      </c>
      <c r="G11">
        <v>0</v>
      </c>
      <c r="M11" s="429"/>
      <c r="N11" s="260" t="s">
        <v>416</v>
      </c>
      <c r="O11" s="266" t="s">
        <v>459</v>
      </c>
    </row>
    <row r="12" spans="1:15" x14ac:dyDescent="0.2">
      <c r="A12" t="s">
        <v>509</v>
      </c>
      <c r="B12" s="47">
        <v>9</v>
      </c>
      <c r="C12">
        <v>0</v>
      </c>
      <c r="E12" t="s">
        <v>518</v>
      </c>
      <c r="F12" s="47">
        <v>37</v>
      </c>
      <c r="G12">
        <v>0</v>
      </c>
      <c r="M12" s="429"/>
      <c r="N12" s="267" t="s">
        <v>509</v>
      </c>
      <c r="O12" s="266" t="s">
        <v>508</v>
      </c>
    </row>
    <row r="13" spans="1:15" x14ac:dyDescent="0.2">
      <c r="A13" t="s">
        <v>417</v>
      </c>
      <c r="B13" s="47">
        <v>10</v>
      </c>
      <c r="C13">
        <v>0</v>
      </c>
      <c r="E13" t="s">
        <v>440</v>
      </c>
      <c r="F13" s="47">
        <v>38</v>
      </c>
      <c r="G13">
        <v>0</v>
      </c>
      <c r="M13" s="429"/>
      <c r="N13" s="260" t="s">
        <v>417</v>
      </c>
      <c r="O13" s="266" t="s">
        <v>460</v>
      </c>
    </row>
    <row r="14" spans="1:15" x14ac:dyDescent="0.2">
      <c r="A14" t="s">
        <v>418</v>
      </c>
      <c r="B14" s="47">
        <v>11</v>
      </c>
      <c r="C14">
        <v>0</v>
      </c>
      <c r="E14" t="s">
        <v>441</v>
      </c>
      <c r="F14" s="47">
        <v>39</v>
      </c>
      <c r="G14">
        <v>0</v>
      </c>
      <c r="M14" s="429"/>
      <c r="N14" s="260" t="s">
        <v>418</v>
      </c>
      <c r="O14" s="266" t="s">
        <v>461</v>
      </c>
    </row>
    <row r="15" spans="1:15" x14ac:dyDescent="0.2">
      <c r="A15" t="s">
        <v>510</v>
      </c>
      <c r="B15" s="47">
        <v>12</v>
      </c>
      <c r="C15">
        <v>0</v>
      </c>
      <c r="E15" t="s">
        <v>519</v>
      </c>
      <c r="F15" s="47">
        <v>40</v>
      </c>
      <c r="G15">
        <v>0</v>
      </c>
      <c r="M15" s="429"/>
      <c r="N15" s="267" t="s">
        <v>510</v>
      </c>
      <c r="O15" s="266" t="s">
        <v>511</v>
      </c>
    </row>
    <row r="16" spans="1:15" x14ac:dyDescent="0.2">
      <c r="A16" t="s">
        <v>419</v>
      </c>
      <c r="B16" s="47">
        <v>13</v>
      </c>
      <c r="C16">
        <v>0</v>
      </c>
      <c r="E16" t="s">
        <v>442</v>
      </c>
      <c r="F16" s="47">
        <v>41</v>
      </c>
      <c r="G16">
        <v>0</v>
      </c>
      <c r="M16" s="429"/>
      <c r="N16" s="260" t="s">
        <v>419</v>
      </c>
      <c r="O16" s="266" t="s">
        <v>462</v>
      </c>
    </row>
    <row r="17" spans="1:15" x14ac:dyDescent="0.2">
      <c r="A17" t="s">
        <v>420</v>
      </c>
      <c r="B17" s="47">
        <v>14</v>
      </c>
      <c r="C17">
        <v>2</v>
      </c>
      <c r="E17" t="s">
        <v>443</v>
      </c>
      <c r="F17" s="47">
        <v>42</v>
      </c>
      <c r="G17">
        <v>2</v>
      </c>
      <c r="M17" s="429"/>
      <c r="N17" s="260" t="s">
        <v>420</v>
      </c>
      <c r="O17" s="266" t="s">
        <v>463</v>
      </c>
    </row>
    <row r="18" spans="1:15" x14ac:dyDescent="0.2">
      <c r="A18" t="s">
        <v>421</v>
      </c>
      <c r="B18" s="47">
        <v>15</v>
      </c>
      <c r="C18">
        <v>2</v>
      </c>
      <c r="E18" t="s">
        <v>444</v>
      </c>
      <c r="F18" s="47">
        <v>43</v>
      </c>
      <c r="G18">
        <v>2</v>
      </c>
      <c r="M18" s="429"/>
      <c r="N18" s="260" t="s">
        <v>421</v>
      </c>
      <c r="O18" s="266" t="s">
        <v>464</v>
      </c>
    </row>
    <row r="19" spans="1:15" x14ac:dyDescent="0.2">
      <c r="A19" t="s">
        <v>422</v>
      </c>
      <c r="B19" s="47">
        <v>16</v>
      </c>
      <c r="C19">
        <v>2</v>
      </c>
      <c r="E19" t="s">
        <v>445</v>
      </c>
      <c r="F19" s="47">
        <v>44</v>
      </c>
      <c r="G19">
        <v>2</v>
      </c>
      <c r="M19" s="429"/>
      <c r="N19" s="260" t="s">
        <v>422</v>
      </c>
      <c r="O19" s="266" t="s">
        <v>465</v>
      </c>
    </row>
    <row r="20" spans="1:15" x14ac:dyDescent="0.2">
      <c r="A20" t="s">
        <v>423</v>
      </c>
      <c r="B20" s="47">
        <v>17</v>
      </c>
      <c r="C20">
        <v>2</v>
      </c>
      <c r="E20" t="s">
        <v>446</v>
      </c>
      <c r="F20" s="47">
        <v>45</v>
      </c>
      <c r="G20">
        <v>2</v>
      </c>
      <c r="M20" s="429"/>
      <c r="N20" s="260" t="s">
        <v>423</v>
      </c>
      <c r="O20" s="266" t="s">
        <v>466</v>
      </c>
    </row>
    <row r="21" spans="1:15" x14ac:dyDescent="0.2">
      <c r="A21" t="s">
        <v>424</v>
      </c>
      <c r="B21" s="47">
        <v>18</v>
      </c>
      <c r="C21">
        <v>2</v>
      </c>
      <c r="E21" t="s">
        <v>447</v>
      </c>
      <c r="F21" s="47">
        <v>46</v>
      </c>
      <c r="G21">
        <v>0</v>
      </c>
      <c r="M21" s="429"/>
      <c r="N21" s="260" t="s">
        <v>424</v>
      </c>
      <c r="O21" s="266" t="s">
        <v>467</v>
      </c>
    </row>
    <row r="22" spans="1:15" x14ac:dyDescent="0.2">
      <c r="A22" t="s">
        <v>425</v>
      </c>
      <c r="B22" s="47">
        <v>19</v>
      </c>
      <c r="C22">
        <v>2</v>
      </c>
      <c r="E22" t="s">
        <v>512</v>
      </c>
      <c r="F22" s="47">
        <v>47</v>
      </c>
      <c r="G22">
        <v>0</v>
      </c>
      <c r="M22" s="429"/>
      <c r="N22" s="260" t="s">
        <v>425</v>
      </c>
      <c r="O22" s="266" t="s">
        <v>468</v>
      </c>
    </row>
    <row r="23" spans="1:15" x14ac:dyDescent="0.2">
      <c r="A23" t="s">
        <v>426</v>
      </c>
      <c r="B23" s="47">
        <v>20</v>
      </c>
      <c r="C23">
        <v>2</v>
      </c>
      <c r="E23" t="s">
        <v>448</v>
      </c>
      <c r="F23" s="47">
        <v>48</v>
      </c>
      <c r="G23">
        <v>0</v>
      </c>
      <c r="M23" s="429"/>
      <c r="N23" s="260" t="s">
        <v>426</v>
      </c>
      <c r="O23" s="266" t="s">
        <v>469</v>
      </c>
    </row>
    <row r="24" spans="1:15" x14ac:dyDescent="0.2">
      <c r="A24" t="s">
        <v>427</v>
      </c>
      <c r="B24" s="47">
        <v>21</v>
      </c>
      <c r="C24">
        <v>0</v>
      </c>
      <c r="E24" t="s">
        <v>514</v>
      </c>
      <c r="F24" s="47">
        <v>49</v>
      </c>
      <c r="G24">
        <v>0</v>
      </c>
      <c r="M24" s="429"/>
      <c r="N24" s="267" t="s">
        <v>427</v>
      </c>
      <c r="O24" s="266" t="s">
        <v>470</v>
      </c>
    </row>
    <row r="25" spans="1:15" x14ac:dyDescent="0.2">
      <c r="A25" t="s">
        <v>428</v>
      </c>
      <c r="B25" s="47">
        <v>22</v>
      </c>
      <c r="C25">
        <v>0</v>
      </c>
      <c r="E25" t="s">
        <v>449</v>
      </c>
      <c r="F25" s="47">
        <v>50</v>
      </c>
      <c r="G25">
        <v>0</v>
      </c>
      <c r="M25" s="429"/>
      <c r="N25" s="260" t="s">
        <v>428</v>
      </c>
      <c r="O25" s="266" t="s">
        <v>471</v>
      </c>
    </row>
    <row r="26" spans="1:15" x14ac:dyDescent="0.2">
      <c r="A26" t="s">
        <v>429</v>
      </c>
      <c r="B26" s="47">
        <v>23</v>
      </c>
      <c r="C26">
        <v>0</v>
      </c>
      <c r="E26" t="s">
        <v>450</v>
      </c>
      <c r="F26" s="47">
        <v>51</v>
      </c>
      <c r="G26">
        <v>0</v>
      </c>
      <c r="M26" s="429"/>
      <c r="N26" s="260" t="s">
        <v>429</v>
      </c>
      <c r="O26" s="266" t="s">
        <v>472</v>
      </c>
    </row>
    <row r="27" spans="1:15" x14ac:dyDescent="0.2">
      <c r="A27" t="s">
        <v>504</v>
      </c>
      <c r="B27" s="47">
        <v>24</v>
      </c>
      <c r="C27">
        <v>0</v>
      </c>
      <c r="E27" t="s">
        <v>515</v>
      </c>
      <c r="F27" s="47">
        <v>52</v>
      </c>
      <c r="G27">
        <v>0</v>
      </c>
      <c r="M27" s="429"/>
      <c r="N27" s="260" t="s">
        <v>504</v>
      </c>
      <c r="O27" s="266" t="s">
        <v>506</v>
      </c>
    </row>
    <row r="28" spans="1:15" x14ac:dyDescent="0.2">
      <c r="A28" t="s">
        <v>430</v>
      </c>
      <c r="B28" s="47">
        <v>25</v>
      </c>
      <c r="C28">
        <v>0</v>
      </c>
      <c r="E28" t="s">
        <v>451</v>
      </c>
      <c r="F28" s="47">
        <v>53</v>
      </c>
      <c r="G28">
        <v>0</v>
      </c>
      <c r="M28" s="429"/>
      <c r="N28" s="260" t="s">
        <v>430</v>
      </c>
      <c r="O28" s="266" t="s">
        <v>473</v>
      </c>
    </row>
    <row r="29" spans="1:15" x14ac:dyDescent="0.2">
      <c r="A29" t="s">
        <v>431</v>
      </c>
      <c r="B29" s="47">
        <v>26</v>
      </c>
      <c r="C29">
        <v>0</v>
      </c>
      <c r="E29" t="s">
        <v>542</v>
      </c>
      <c r="F29" s="47">
        <v>73</v>
      </c>
      <c r="G29">
        <v>2</v>
      </c>
      <c r="M29" s="429"/>
      <c r="N29" s="260" t="s">
        <v>431</v>
      </c>
      <c r="O29" s="266" t="s">
        <v>474</v>
      </c>
    </row>
    <row r="30" spans="1:15" x14ac:dyDescent="0.2">
      <c r="A30" t="s">
        <v>505</v>
      </c>
      <c r="B30" s="47">
        <v>27</v>
      </c>
      <c r="C30">
        <v>0</v>
      </c>
      <c r="E30" t="s">
        <v>556</v>
      </c>
      <c r="F30" s="47">
        <v>74</v>
      </c>
      <c r="G30">
        <v>2</v>
      </c>
      <c r="M30" s="429"/>
      <c r="N30" s="260" t="s">
        <v>505</v>
      </c>
      <c r="O30" s="266" t="s">
        <v>507</v>
      </c>
    </row>
    <row r="31" spans="1:15" ht="13.5" customHeight="1" x14ac:dyDescent="0.2">
      <c r="A31" t="s">
        <v>432</v>
      </c>
      <c r="B31" s="47">
        <v>28</v>
      </c>
      <c r="C31">
        <v>0</v>
      </c>
      <c r="E31" t="s">
        <v>543</v>
      </c>
      <c r="F31" s="47">
        <v>75</v>
      </c>
      <c r="G31">
        <v>2</v>
      </c>
      <c r="M31" s="429"/>
      <c r="N31" s="260" t="s">
        <v>432</v>
      </c>
      <c r="O31" s="266" t="s">
        <v>475</v>
      </c>
    </row>
    <row r="32" spans="1:15" x14ac:dyDescent="0.2">
      <c r="A32" t="s">
        <v>523</v>
      </c>
      <c r="B32" s="47">
        <v>58</v>
      </c>
      <c r="C32">
        <v>2</v>
      </c>
      <c r="E32" t="s">
        <v>557</v>
      </c>
      <c r="F32" s="47">
        <v>76</v>
      </c>
      <c r="G32">
        <v>2</v>
      </c>
      <c r="M32" s="429"/>
      <c r="N32" s="260" t="s">
        <v>523</v>
      </c>
      <c r="O32" s="266" t="s">
        <v>561</v>
      </c>
    </row>
    <row r="33" spans="1:15" ht="13.5" customHeight="1" x14ac:dyDescent="0.2">
      <c r="A33" t="s">
        <v>525</v>
      </c>
      <c r="B33" s="47">
        <v>59</v>
      </c>
      <c r="C33">
        <v>2</v>
      </c>
      <c r="E33" t="s">
        <v>544</v>
      </c>
      <c r="F33" s="47">
        <v>77</v>
      </c>
      <c r="G33">
        <v>2</v>
      </c>
      <c r="M33" s="429"/>
      <c r="N33" s="260" t="s">
        <v>525</v>
      </c>
      <c r="O33" s="266" t="s">
        <v>562</v>
      </c>
    </row>
    <row r="34" spans="1:15" x14ac:dyDescent="0.2">
      <c r="A34" t="s">
        <v>538</v>
      </c>
      <c r="B34" s="47">
        <v>60</v>
      </c>
      <c r="C34">
        <v>2</v>
      </c>
      <c r="E34" t="s">
        <v>546</v>
      </c>
      <c r="F34" s="47">
        <v>78</v>
      </c>
      <c r="G34">
        <v>2</v>
      </c>
      <c r="M34" s="429"/>
      <c r="N34" s="260" t="s">
        <v>538</v>
      </c>
      <c r="O34" s="266" t="s">
        <v>563</v>
      </c>
    </row>
    <row r="35" spans="1:15" x14ac:dyDescent="0.2">
      <c r="A35" t="s">
        <v>526</v>
      </c>
      <c r="B35" s="47">
        <v>61</v>
      </c>
      <c r="C35">
        <v>2</v>
      </c>
      <c r="E35" t="s">
        <v>558</v>
      </c>
      <c r="F35" s="47">
        <v>79</v>
      </c>
      <c r="G35">
        <v>2</v>
      </c>
      <c r="M35" s="429"/>
      <c r="N35" s="260" t="s">
        <v>526</v>
      </c>
      <c r="O35" s="266" t="s">
        <v>564</v>
      </c>
    </row>
    <row r="36" spans="1:15" x14ac:dyDescent="0.2">
      <c r="A36" t="s">
        <v>527</v>
      </c>
      <c r="B36" s="47">
        <v>62</v>
      </c>
      <c r="C36">
        <v>2</v>
      </c>
      <c r="E36" t="s">
        <v>547</v>
      </c>
      <c r="F36" s="47">
        <v>80</v>
      </c>
      <c r="G36">
        <v>0</v>
      </c>
      <c r="M36" s="429"/>
      <c r="N36" s="260" t="s">
        <v>527</v>
      </c>
      <c r="O36" s="266" t="s">
        <v>565</v>
      </c>
    </row>
    <row r="37" spans="1:15" x14ac:dyDescent="0.2">
      <c r="A37" t="s">
        <v>529</v>
      </c>
      <c r="B37" s="47">
        <v>63</v>
      </c>
      <c r="C37">
        <v>2</v>
      </c>
      <c r="E37" t="s">
        <v>548</v>
      </c>
      <c r="F37" s="47">
        <v>81</v>
      </c>
      <c r="G37">
        <v>0</v>
      </c>
      <c r="M37" s="429"/>
      <c r="N37" s="260" t="s">
        <v>529</v>
      </c>
      <c r="O37" s="266" t="s">
        <v>566</v>
      </c>
    </row>
    <row r="38" spans="1:15" x14ac:dyDescent="0.2">
      <c r="A38" t="s">
        <v>539</v>
      </c>
      <c r="B38" s="47">
        <v>64</v>
      </c>
      <c r="C38">
        <v>2</v>
      </c>
      <c r="E38" t="s">
        <v>549</v>
      </c>
      <c r="F38" s="47">
        <v>82</v>
      </c>
      <c r="G38">
        <v>0</v>
      </c>
      <c r="M38" s="429"/>
      <c r="N38" s="260" t="s">
        <v>539</v>
      </c>
      <c r="O38" s="266" t="s">
        <v>567</v>
      </c>
    </row>
    <row r="39" spans="1:15" x14ac:dyDescent="0.2">
      <c r="A39" t="s">
        <v>530</v>
      </c>
      <c r="B39" s="47">
        <v>65</v>
      </c>
      <c r="C39">
        <v>0</v>
      </c>
      <c r="E39" t="s">
        <v>550</v>
      </c>
      <c r="F39" s="47">
        <v>83</v>
      </c>
      <c r="G39">
        <v>0</v>
      </c>
      <c r="M39" s="429"/>
      <c r="N39" s="260" t="s">
        <v>530</v>
      </c>
      <c r="O39" s="266" t="s">
        <v>568</v>
      </c>
    </row>
    <row r="40" spans="1:15" x14ac:dyDescent="0.2">
      <c r="A40" t="s">
        <v>531</v>
      </c>
      <c r="B40" s="47">
        <v>66</v>
      </c>
      <c r="C40">
        <v>0</v>
      </c>
      <c r="E40" t="s">
        <v>551</v>
      </c>
      <c r="F40" s="47">
        <v>84</v>
      </c>
      <c r="G40">
        <v>0</v>
      </c>
      <c r="M40" s="429"/>
      <c r="N40" s="260" t="s">
        <v>531</v>
      </c>
      <c r="O40" s="266" t="s">
        <v>569</v>
      </c>
    </row>
    <row r="41" spans="1:15" x14ac:dyDescent="0.2">
      <c r="A41" t="s">
        <v>532</v>
      </c>
      <c r="B41" s="47">
        <v>67</v>
      </c>
      <c r="C41">
        <v>0</v>
      </c>
      <c r="E41" t="s">
        <v>552</v>
      </c>
      <c r="F41" s="47">
        <v>85</v>
      </c>
      <c r="G41">
        <v>0</v>
      </c>
      <c r="M41" s="429"/>
      <c r="N41" s="260" t="s">
        <v>532</v>
      </c>
      <c r="O41" s="266" t="s">
        <v>570</v>
      </c>
    </row>
    <row r="42" spans="1:15" x14ac:dyDescent="0.2">
      <c r="A42" t="s">
        <v>533</v>
      </c>
      <c r="B42" s="47">
        <v>68</v>
      </c>
      <c r="C42">
        <v>0</v>
      </c>
      <c r="E42" t="s">
        <v>553</v>
      </c>
      <c r="F42" s="47">
        <v>86</v>
      </c>
      <c r="G42">
        <v>0</v>
      </c>
      <c r="M42" s="429"/>
      <c r="N42" s="260" t="s">
        <v>533</v>
      </c>
      <c r="O42" s="266" t="s">
        <v>571</v>
      </c>
    </row>
    <row r="43" spans="1:15" x14ac:dyDescent="0.2">
      <c r="A43" t="s">
        <v>534</v>
      </c>
      <c r="B43" s="47">
        <v>69</v>
      </c>
      <c r="C43">
        <v>0</v>
      </c>
      <c r="E43" t="s">
        <v>554</v>
      </c>
      <c r="F43" s="47">
        <v>87</v>
      </c>
      <c r="G43">
        <v>0</v>
      </c>
      <c r="M43" s="429"/>
      <c r="N43" s="260" t="s">
        <v>534</v>
      </c>
      <c r="O43" s="266" t="s">
        <v>572</v>
      </c>
    </row>
    <row r="44" spans="1:15" x14ac:dyDescent="0.2">
      <c r="A44" t="s">
        <v>535</v>
      </c>
      <c r="B44" s="47">
        <v>70</v>
      </c>
      <c r="C44">
        <v>0</v>
      </c>
      <c r="M44" s="429"/>
      <c r="N44" s="260" t="s">
        <v>535</v>
      </c>
      <c r="O44" s="266" t="s">
        <v>573</v>
      </c>
    </row>
    <row r="45" spans="1:15" x14ac:dyDescent="0.2">
      <c r="A45" t="s">
        <v>536</v>
      </c>
      <c r="B45" s="47">
        <v>71</v>
      </c>
      <c r="C45">
        <v>0</v>
      </c>
      <c r="M45" s="429"/>
      <c r="N45" s="260" t="s">
        <v>536</v>
      </c>
      <c r="O45" s="266" t="s">
        <v>574</v>
      </c>
    </row>
    <row r="46" spans="1:15" x14ac:dyDescent="0.2">
      <c r="A46" t="s">
        <v>537</v>
      </c>
      <c r="B46" s="47">
        <v>72</v>
      </c>
      <c r="C46">
        <v>0</v>
      </c>
      <c r="M46" s="430"/>
      <c r="N46" s="268" t="s">
        <v>537</v>
      </c>
      <c r="O46" s="269" t="s">
        <v>575</v>
      </c>
    </row>
    <row r="47" spans="1:15" x14ac:dyDescent="0.2">
      <c r="M47" s="151"/>
      <c r="N47" s="152"/>
      <c r="O47" s="153"/>
    </row>
    <row r="48" spans="1:15" ht="12.75" customHeight="1" x14ac:dyDescent="0.2">
      <c r="M48" s="431" t="s">
        <v>359</v>
      </c>
      <c r="N48" s="28" t="s">
        <v>433</v>
      </c>
      <c r="O48" s="270" t="s">
        <v>452</v>
      </c>
    </row>
    <row r="49" spans="13:15" x14ac:dyDescent="0.2">
      <c r="M49" s="432"/>
      <c r="N49" s="39" t="s">
        <v>434</v>
      </c>
      <c r="O49" s="266" t="s">
        <v>453</v>
      </c>
    </row>
    <row r="50" spans="13:15" x14ac:dyDescent="0.2">
      <c r="M50" s="432"/>
      <c r="N50" s="39" t="s">
        <v>435</v>
      </c>
      <c r="O50" s="266" t="s">
        <v>454</v>
      </c>
    </row>
    <row r="51" spans="13:15" x14ac:dyDescent="0.2">
      <c r="M51" s="432"/>
      <c r="N51" s="39" t="s">
        <v>436</v>
      </c>
      <c r="O51" s="266" t="s">
        <v>476</v>
      </c>
    </row>
    <row r="52" spans="13:15" x14ac:dyDescent="0.2">
      <c r="M52" s="432"/>
      <c r="N52" s="39" t="s">
        <v>437</v>
      </c>
      <c r="O52" s="266" t="s">
        <v>477</v>
      </c>
    </row>
    <row r="53" spans="13:15" x14ac:dyDescent="0.2">
      <c r="M53" s="432"/>
      <c r="N53" s="39" t="s">
        <v>438</v>
      </c>
      <c r="O53" s="266" t="s">
        <v>457</v>
      </c>
    </row>
    <row r="54" spans="13:15" x14ac:dyDescent="0.2">
      <c r="M54" s="432"/>
      <c r="N54" s="236" t="s">
        <v>517</v>
      </c>
      <c r="O54" s="266" t="s">
        <v>516</v>
      </c>
    </row>
    <row r="55" spans="13:15" x14ac:dyDescent="0.2">
      <c r="M55" s="432"/>
      <c r="N55" s="39" t="s">
        <v>439</v>
      </c>
      <c r="O55" s="266" t="s">
        <v>459</v>
      </c>
    </row>
    <row r="56" spans="13:15" x14ac:dyDescent="0.2">
      <c r="M56" s="432"/>
      <c r="N56" s="236" t="s">
        <v>518</v>
      </c>
      <c r="O56" s="266" t="s">
        <v>508</v>
      </c>
    </row>
    <row r="57" spans="13:15" x14ac:dyDescent="0.2">
      <c r="M57" s="432"/>
      <c r="N57" s="39" t="s">
        <v>440</v>
      </c>
      <c r="O57" s="266" t="s">
        <v>460</v>
      </c>
    </row>
    <row r="58" spans="13:15" x14ac:dyDescent="0.2">
      <c r="M58" s="432"/>
      <c r="N58" s="39" t="s">
        <v>441</v>
      </c>
      <c r="O58" s="266" t="s">
        <v>478</v>
      </c>
    </row>
    <row r="59" spans="13:15" x14ac:dyDescent="0.2">
      <c r="M59" s="432"/>
      <c r="N59" s="236" t="s">
        <v>519</v>
      </c>
      <c r="O59" s="266" t="s">
        <v>511</v>
      </c>
    </row>
    <row r="60" spans="13:15" x14ac:dyDescent="0.2">
      <c r="M60" s="432"/>
      <c r="N60" s="39" t="s">
        <v>442</v>
      </c>
      <c r="O60" s="266" t="s">
        <v>462</v>
      </c>
    </row>
    <row r="61" spans="13:15" x14ac:dyDescent="0.2">
      <c r="M61" s="432"/>
      <c r="N61" s="39" t="s">
        <v>443</v>
      </c>
      <c r="O61" s="266" t="s">
        <v>463</v>
      </c>
    </row>
    <row r="62" spans="13:15" x14ac:dyDescent="0.2">
      <c r="M62" s="432"/>
      <c r="N62" s="39" t="s">
        <v>444</v>
      </c>
      <c r="O62" s="266" t="s">
        <v>464</v>
      </c>
    </row>
    <row r="63" spans="13:15" x14ac:dyDescent="0.2">
      <c r="M63" s="432"/>
      <c r="N63" s="39" t="s">
        <v>445</v>
      </c>
      <c r="O63" s="266" t="s">
        <v>466</v>
      </c>
    </row>
    <row r="64" spans="13:15" x14ac:dyDescent="0.2">
      <c r="M64" s="432"/>
      <c r="N64" s="39" t="s">
        <v>446</v>
      </c>
      <c r="O64" s="266" t="s">
        <v>479</v>
      </c>
    </row>
    <row r="65" spans="13:15" x14ac:dyDescent="0.2">
      <c r="M65" s="432"/>
      <c r="N65" s="39" t="s">
        <v>447</v>
      </c>
      <c r="O65" s="266" t="s">
        <v>470</v>
      </c>
    </row>
    <row r="66" spans="13:15" x14ac:dyDescent="0.2">
      <c r="M66" s="432"/>
      <c r="N66" s="39" t="s">
        <v>512</v>
      </c>
      <c r="O66" s="266" t="s">
        <v>513</v>
      </c>
    </row>
    <row r="67" spans="13:15" x14ac:dyDescent="0.2">
      <c r="M67" s="432"/>
      <c r="N67" s="236" t="s">
        <v>448</v>
      </c>
      <c r="O67" s="266" t="s">
        <v>472</v>
      </c>
    </row>
    <row r="68" spans="13:15" x14ac:dyDescent="0.2">
      <c r="M68" s="432"/>
      <c r="N68" s="39" t="s">
        <v>514</v>
      </c>
      <c r="O68" s="266" t="s">
        <v>506</v>
      </c>
    </row>
    <row r="69" spans="13:15" x14ac:dyDescent="0.2">
      <c r="M69" s="432"/>
      <c r="N69" s="39" t="s">
        <v>449</v>
      </c>
      <c r="O69" s="266" t="s">
        <v>473</v>
      </c>
    </row>
    <row r="70" spans="13:15" x14ac:dyDescent="0.2">
      <c r="M70" s="432"/>
      <c r="N70" s="39" t="s">
        <v>450</v>
      </c>
      <c r="O70" s="266" t="s">
        <v>474</v>
      </c>
    </row>
    <row r="71" spans="13:15" x14ac:dyDescent="0.2">
      <c r="M71" s="432"/>
      <c r="N71" s="39" t="s">
        <v>515</v>
      </c>
      <c r="O71" s="266" t="s">
        <v>507</v>
      </c>
    </row>
    <row r="72" spans="13:15" ht="13.5" thickBot="1" x14ac:dyDescent="0.25">
      <c r="M72" s="432"/>
      <c r="N72" s="273" t="s">
        <v>451</v>
      </c>
      <c r="O72" s="271" t="s">
        <v>475</v>
      </c>
    </row>
    <row r="73" spans="13:15" x14ac:dyDescent="0.2">
      <c r="M73" s="432"/>
      <c r="N73" s="39" t="s">
        <v>542</v>
      </c>
      <c r="O73" s="266" t="s">
        <v>561</v>
      </c>
    </row>
    <row r="74" spans="13:15" x14ac:dyDescent="0.2">
      <c r="M74" s="432"/>
      <c r="N74" s="39" t="s">
        <v>556</v>
      </c>
      <c r="O74" s="266" t="s">
        <v>562</v>
      </c>
    </row>
    <row r="75" spans="13:15" x14ac:dyDescent="0.2">
      <c r="M75" s="432"/>
      <c r="N75" s="39" t="s">
        <v>543</v>
      </c>
      <c r="O75" s="266" t="s">
        <v>563</v>
      </c>
    </row>
    <row r="76" spans="13:15" x14ac:dyDescent="0.2">
      <c r="M76" s="432"/>
      <c r="N76" s="39" t="s">
        <v>557</v>
      </c>
      <c r="O76" s="266" t="s">
        <v>564</v>
      </c>
    </row>
    <row r="77" spans="13:15" x14ac:dyDescent="0.2">
      <c r="M77" s="432"/>
      <c r="N77" s="39" t="s">
        <v>544</v>
      </c>
      <c r="O77" s="266" t="s">
        <v>565</v>
      </c>
    </row>
    <row r="78" spans="13:15" x14ac:dyDescent="0.2">
      <c r="M78" s="432"/>
      <c r="N78" s="39" t="s">
        <v>546</v>
      </c>
      <c r="O78" s="266" t="s">
        <v>576</v>
      </c>
    </row>
    <row r="79" spans="13:15" x14ac:dyDescent="0.2">
      <c r="M79" s="432"/>
      <c r="N79" s="39" t="s">
        <v>558</v>
      </c>
      <c r="O79" s="266" t="s">
        <v>567</v>
      </c>
    </row>
    <row r="80" spans="13:15" x14ac:dyDescent="0.2">
      <c r="M80" s="432"/>
      <c r="N80" s="39" t="s">
        <v>547</v>
      </c>
      <c r="O80" s="266" t="s">
        <v>568</v>
      </c>
    </row>
    <row r="81" spans="13:15" x14ac:dyDescent="0.2">
      <c r="M81" s="432"/>
      <c r="N81" s="39" t="s">
        <v>548</v>
      </c>
      <c r="O81" s="266" t="s">
        <v>577</v>
      </c>
    </row>
    <row r="82" spans="13:15" x14ac:dyDescent="0.2">
      <c r="M82" s="432"/>
      <c r="N82" s="39" t="s">
        <v>549</v>
      </c>
      <c r="O82" s="266" t="s">
        <v>570</v>
      </c>
    </row>
    <row r="83" spans="13:15" x14ac:dyDescent="0.2">
      <c r="M83" s="432"/>
      <c r="N83" s="39" t="s">
        <v>550</v>
      </c>
      <c r="O83" s="266" t="s">
        <v>571</v>
      </c>
    </row>
    <row r="84" spans="13:15" x14ac:dyDescent="0.2">
      <c r="M84" s="432"/>
      <c r="N84" s="39" t="s">
        <v>551</v>
      </c>
      <c r="O84" s="266" t="s">
        <v>572</v>
      </c>
    </row>
    <row r="85" spans="13:15" x14ac:dyDescent="0.2">
      <c r="M85" s="432"/>
      <c r="N85" s="39" t="s">
        <v>552</v>
      </c>
      <c r="O85" s="266" t="s">
        <v>573</v>
      </c>
    </row>
    <row r="86" spans="13:15" x14ac:dyDescent="0.2">
      <c r="M86" s="432"/>
      <c r="N86" s="39" t="s">
        <v>553</v>
      </c>
      <c r="O86" s="266" t="s">
        <v>574</v>
      </c>
    </row>
    <row r="87" spans="13:15" x14ac:dyDescent="0.2">
      <c r="M87" s="433"/>
      <c r="N87" s="272" t="s">
        <v>554</v>
      </c>
      <c r="O87" s="269" t="s">
        <v>575</v>
      </c>
    </row>
  </sheetData>
  <sheetProtection algorithmName="SHA-512" hashValue="O2xCcC2Bi6WZ9Uyks0N5wpliT/nGK0k+qmlt1N9jBbPR9qJEvk71BonEhLAe5XcPsBgyrZ7cnN7nWgDaTitJCQ==" saltValue="eluqRVAcitdVY5wimh0TTg==" spinCount="100000" sheet="1" selectLockedCells="1" selectUnlockedCells="1"/>
  <mergeCells count="9">
    <mergeCell ref="M4:M46"/>
    <mergeCell ref="M48:M87"/>
    <mergeCell ref="N2:O2"/>
    <mergeCell ref="A1:C1"/>
    <mergeCell ref="E1:G1"/>
    <mergeCell ref="I1:K1"/>
    <mergeCell ref="A2:A3"/>
    <mergeCell ref="E2:E3"/>
    <mergeCell ref="I2:I3"/>
  </mergeCells>
  <phoneticPr fontId="4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甲斐　晋</cp:lastModifiedBy>
  <cp:lastPrinted>2019-05-28T04:08:59Z</cp:lastPrinted>
  <dcterms:created xsi:type="dcterms:W3CDTF">2013-01-03T14:12:28Z</dcterms:created>
  <dcterms:modified xsi:type="dcterms:W3CDTF">2020-06-25T00:23:11Z</dcterms:modified>
</cp:coreProperties>
</file>